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PARA PAGINA TRANSPARENCIA\4to trimestre_2018_LGCG\Información Contable\Notas a los estados Financieros\"/>
    </mc:Choice>
  </mc:AlternateContent>
  <bookViews>
    <workbookView xWindow="-840" yWindow="525" windowWidth="18915" windowHeight="757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52511"/>
</workbook>
</file>

<file path=xl/calcChain.xml><?xml version="1.0" encoding="utf-8"?>
<calcChain xmlns="http://schemas.openxmlformats.org/spreadsheetml/2006/main">
  <c r="C442" i="23" l="1"/>
  <c r="C441" i="23"/>
  <c r="C440" i="23"/>
  <c r="C439" i="23"/>
  <c r="C438" i="23"/>
  <c r="C437" i="23"/>
  <c r="C436" i="23"/>
  <c r="C433" i="23"/>
  <c r="C431" i="23"/>
  <c r="D454" i="23" l="1"/>
  <c r="D453" i="23"/>
  <c r="D449" i="23"/>
  <c r="D448" i="23"/>
  <c r="C454" i="23"/>
  <c r="C453" i="23" s="1"/>
  <c r="C449" i="23"/>
  <c r="C448" i="23" s="1"/>
  <c r="C435" i="23" l="1"/>
  <c r="C430" i="23"/>
  <c r="D422" i="23" l="1"/>
  <c r="C422" i="23"/>
  <c r="D397" i="23"/>
  <c r="C397" i="23"/>
  <c r="E383" i="23"/>
  <c r="E382" i="23"/>
  <c r="E363" i="23"/>
  <c r="D363" i="23"/>
  <c r="C363" i="23"/>
  <c r="E397" i="23" l="1"/>
  <c r="C349" i="23"/>
  <c r="C348" i="23" s="1"/>
  <c r="C344" i="23"/>
  <c r="C343" i="23" s="1"/>
  <c r="C340" i="23"/>
  <c r="C338" i="23"/>
  <c r="C335" i="23"/>
  <c r="C332" i="23"/>
  <c r="C329" i="23"/>
  <c r="C325" i="23"/>
  <c r="C322" i="23"/>
  <c r="C319" i="23"/>
  <c r="C315" i="23"/>
  <c r="C309" i="23"/>
  <c r="C307" i="23"/>
  <c r="C304" i="23"/>
  <c r="C300" i="23"/>
  <c r="C295" i="23"/>
  <c r="C292" i="23"/>
  <c r="C289" i="23"/>
  <c r="C286" i="23"/>
  <c r="C275" i="23"/>
  <c r="C265" i="23"/>
  <c r="C259" i="23"/>
  <c r="C285" i="23" l="1"/>
  <c r="C328" i="23"/>
  <c r="C258" i="23"/>
  <c r="C318" i="23"/>
  <c r="C222" i="23"/>
  <c r="C217" i="23"/>
  <c r="C213" i="23"/>
  <c r="C208" i="23"/>
  <c r="C198" i="23"/>
  <c r="C193" i="23"/>
  <c r="C188" i="23"/>
  <c r="C186" i="23"/>
  <c r="C180" i="23"/>
  <c r="C171" i="23"/>
  <c r="D133" i="23"/>
  <c r="E133" i="23"/>
  <c r="F133" i="23"/>
  <c r="G133" i="23"/>
  <c r="H133" i="23"/>
  <c r="D123" i="23"/>
  <c r="E123" i="23"/>
  <c r="F123" i="23"/>
  <c r="G123" i="23"/>
  <c r="H123" i="23"/>
  <c r="C133" i="23"/>
  <c r="C123" i="23"/>
  <c r="C216" i="23" l="1"/>
  <c r="C257" i="23"/>
  <c r="C170" i="23"/>
  <c r="D79" i="23"/>
  <c r="E79" i="23"/>
  <c r="C79" i="23"/>
  <c r="E66" i="23"/>
  <c r="D66" i="23"/>
  <c r="C66" i="23"/>
  <c r="E61" i="23"/>
  <c r="D61" i="23"/>
  <c r="C61" i="23"/>
  <c r="C57" i="23"/>
  <c r="D52" i="23"/>
  <c r="C52" i="23"/>
  <c r="D266" i="23" l="1"/>
  <c r="D274" i="23"/>
  <c r="D282" i="23"/>
  <c r="D290" i="23"/>
  <c r="D298" i="23"/>
  <c r="D306" i="23"/>
  <c r="D314" i="23"/>
  <c r="D322" i="23"/>
  <c r="D330" i="23"/>
  <c r="D338" i="23"/>
  <c r="D346" i="23"/>
  <c r="D267" i="23"/>
  <c r="D283" i="23"/>
  <c r="D291" i="23"/>
  <c r="D299" i="23"/>
  <c r="D323" i="23"/>
  <c r="D331" i="23"/>
  <c r="D339" i="23"/>
  <c r="D347" i="23"/>
  <c r="D269" i="23"/>
  <c r="D293" i="23"/>
  <c r="D309" i="23"/>
  <c r="D333" i="23"/>
  <c r="D262" i="23"/>
  <c r="D278" i="23"/>
  <c r="D294" i="23"/>
  <c r="D310" i="23"/>
  <c r="D326" i="23"/>
  <c r="D342" i="23"/>
  <c r="D263" i="23"/>
  <c r="D279" i="23"/>
  <c r="D311" i="23"/>
  <c r="D327" i="23"/>
  <c r="D264" i="23"/>
  <c r="D280" i="23"/>
  <c r="D288" i="23"/>
  <c r="D304" i="23"/>
  <c r="D320" i="23"/>
  <c r="D336" i="23"/>
  <c r="D297" i="23"/>
  <c r="D313" i="23"/>
  <c r="D329" i="23"/>
  <c r="D260" i="23"/>
  <c r="D268" i="23"/>
  <c r="D276" i="23"/>
  <c r="D284" i="23"/>
  <c r="D308" i="23"/>
  <c r="D316" i="23"/>
  <c r="D324" i="23"/>
  <c r="D261" i="23"/>
  <c r="D277" i="23"/>
  <c r="D301" i="23"/>
  <c r="D317" i="23"/>
  <c r="D341" i="23"/>
  <c r="D270" i="23"/>
  <c r="D302" i="23"/>
  <c r="D334" i="23"/>
  <c r="D350" i="23"/>
  <c r="D271" i="23"/>
  <c r="D287" i="23"/>
  <c r="D303" i="23"/>
  <c r="D335" i="23"/>
  <c r="D257" i="23"/>
  <c r="D272" i="23"/>
  <c r="D296" i="23"/>
  <c r="D312" i="23"/>
  <c r="D321" i="23"/>
  <c r="D345" i="23"/>
  <c r="D265" i="23"/>
  <c r="D273" i="23"/>
  <c r="D281" i="23"/>
  <c r="D305" i="23"/>
  <c r="D337" i="23"/>
  <c r="D289" i="23"/>
  <c r="D259" i="23"/>
  <c r="D286" i="23"/>
  <c r="D343" i="23"/>
  <c r="D295" i="23"/>
  <c r="D307" i="23"/>
  <c r="D340" i="23"/>
  <c r="D325" i="23"/>
  <c r="D275" i="23"/>
  <c r="D349" i="23"/>
  <c r="D319" i="23"/>
  <c r="D285" i="23"/>
  <c r="D315" i="23"/>
  <c r="D328" i="23"/>
  <c r="D300" i="23"/>
  <c r="D344" i="23"/>
  <c r="D332" i="23"/>
  <c r="D292" i="23"/>
  <c r="D348" i="23"/>
  <c r="D258" i="23"/>
  <c r="D318" i="23"/>
  <c r="D32" i="23"/>
  <c r="E32" i="23"/>
  <c r="F32" i="23"/>
  <c r="G32" i="23"/>
  <c r="C32" i="23" l="1"/>
</calcChain>
</file>

<file path=xl/sharedStrings.xml><?xml version="1.0" encoding="utf-8"?>
<sst xmlns="http://schemas.openxmlformats.org/spreadsheetml/2006/main" count="554" uniqueCount="356">
  <si>
    <t>Total</t>
  </si>
  <si>
    <t>Total:</t>
  </si>
  <si>
    <t>Concepto</t>
  </si>
  <si>
    <t>Saldo Inicial</t>
  </si>
  <si>
    <t>Saldo Final</t>
  </si>
  <si>
    <t>Notas a los Estados Financieros / Notas de Desglose</t>
  </si>
  <si>
    <t>Notas al Estado de Situación Financiera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</si>
  <si>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</si>
  <si>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</si>
  <si>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</si>
  <si>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</si>
  <si>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</si>
  <si>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</si>
  <si>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</si>
  <si>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</si>
  <si>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</si>
  <si>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</si>
  <si>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</si>
  <si>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</si>
  <si>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</si>
  <si>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</si>
  <si>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</si>
  <si>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</si>
  <si>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</si>
  <si>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</si>
  <si>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</si>
  <si>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</si>
  <si>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</si>
  <si>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</si>
  <si>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</si>
  <si>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</si>
  <si>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</si>
  <si>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</si>
  <si>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</si>
  <si>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</si>
  <si>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</si>
  <si>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Notas al Estado de Actividades</t>
  </si>
  <si>
    <t>% Gasto</t>
  </si>
  <si>
    <t>Explicación</t>
  </si>
  <si>
    <t>Notas al Estado de Variación en la Hacienda Pública</t>
  </si>
  <si>
    <t>Modificación</t>
  </si>
  <si>
    <t>Notas al Estado de Flujos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</si>
  <si>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</si>
  <si>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</si>
  <si>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</si>
  <si>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</si>
  <si>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</si>
  <si>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</si>
  <si>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</si>
  <si>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</si>
  <si>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</si>
  <si>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</si>
  <si>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</si>
  <si>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</si>
  <si>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</si>
  <si>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</si>
  <si>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</si>
  <si>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</si>
  <si>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</si>
  <si>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</si>
  <si>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</si>
  <si>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</si>
  <si>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</si>
  <si>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</si>
  <si>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SOBRE ADQUISICION DE INMUEBLES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</si>
  <si>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</si>
  <si>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</si>
  <si>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</si>
  <si>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</si>
  <si>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</si>
  <si>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</si>
  <si>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</si>
  <si>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</si>
  <si>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</si>
  <si>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</si>
  <si>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</si>
  <si>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</si>
  <si>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</si>
  <si>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</si>
  <si>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</si>
  <si>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</si>
  <si>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</si>
  <si>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</si>
  <si>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</si>
  <si>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</si>
  <si>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</si>
  <si>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</si>
  <si>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</si>
  <si>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</si>
  <si>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</si>
  <si>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</si>
  <si>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</si>
  <si>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</si>
  <si>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</si>
  <si>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</si>
  <si>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</si>
  <si>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</si>
  <si>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</si>
  <si>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</si>
  <si>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</si>
  <si>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</si>
  <si>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</si>
  <si>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</si>
  <si>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</si>
  <si>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</si>
  <si>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</si>
  <si>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</si>
  <si>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</si>
  <si>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</si>
  <si>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</si>
  <si>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</si>
  <si>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</si>
  <si>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</si>
  <si>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</si>
  <si>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</si>
  <si>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</si>
  <si>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</si>
  <si>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</si>
  <si>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</si>
  <si>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</si>
  <si>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</si>
  <si>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</si>
  <si>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</si>
  <si>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</si>
  <si>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</si>
  <si>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</si>
  <si>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</si>
  <si>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</si>
  <si>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</si>
  <si>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</si>
  <si>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</si>
  <si>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</si>
  <si>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</si>
  <si>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</si>
  <si>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</si>
  <si>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</si>
  <si>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</si>
  <si>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</si>
  <si>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</si>
  <si>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</si>
  <si>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</si>
  <si>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</si>
  <si>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</si>
  <si>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</si>
  <si>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</si>
  <si>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</si>
  <si>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</si>
  <si>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</si>
  <si>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</si>
  <si>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</si>
  <si>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</si>
  <si>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</si>
  <si>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</si>
  <si>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</si>
  <si>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</si>
  <si>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</si>
  <si>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</si>
  <si>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</si>
  <si>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</si>
  <si>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</si>
  <si>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</si>
  <si>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</si>
  <si>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</si>
  <si>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</si>
  <si>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</si>
  <si>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</si>
  <si>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</si>
  <si>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</si>
  <si>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</si>
  <si>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</si>
  <si>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</si>
  <si>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</si>
  <si>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</si>
  <si>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</si>
  <si>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</si>
  <si>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USO, GOCE, APROVECHAMIENTO O EXPLOTACIÓN</t>
  </si>
  <si>
    <t>DERECHOS POR PRESTACIÓN DE SERVICIOS</t>
  </si>
  <si>
    <t>ACCESORIOS DE DERECHOS</t>
  </si>
  <si>
    <t>OTROS DERECHOS</t>
  </si>
  <si>
    <t>PRODUCTOS DE TIPO CORRIENTE</t>
  </si>
  <si>
    <t xml:space="preserve">PRODUCTOS DERIVADOS DEL USO Y APROVECHAMIENTO DE BIENES </t>
  </si>
  <si>
    <t>ENAGENACIÓN DE BIENES MUEBLES NO SUJETOS A SER INVENTARIADOS</t>
  </si>
  <si>
    <t>ACCESORIOS DE PRODUCTOS</t>
  </si>
  <si>
    <t>OTROS PRODUCTOS QUE GENERAN INGRESOS CORRIENTES</t>
  </si>
  <si>
    <t>APROVECHAMIENTOS DE TIPO CORRIENTE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</si>
  <si>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</si>
  <si>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</si>
  <si>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</si>
  <si>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</si>
  <si>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</si>
  <si>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</si>
  <si>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</si>
  <si>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</si>
  <si>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</si>
  <si>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</si>
  <si>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</si>
  <si>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</si>
  <si>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</si>
  <si>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</si>
  <si>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</si>
  <si>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</si>
  <si>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PARTICIPACIONES, APORTACIONES, TRANSFERENCIAS, ASIGNACIONES, SUBSIDIOS Y OTRAS AYUDAS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</si>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</sst>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2" fontId="12" fillId="0" borderId="0" xfId="21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/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43" fontId="12" fillId="0" borderId="0" xfId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8" fillId="0" borderId="0" xfId="53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168" fontId="12" fillId="0" borderId="0" xfId="1" applyNumberFormat="1" applyFont="1" applyFill="1" applyBorder="1" applyAlignment="1">
      <alignment horizontal="right" vertical="center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4" fontId="18" fillId="0" borderId="14" xfId="21" applyNumberFormat="1" applyFont="1" applyBorder="1"/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4" fontId="18" fillId="0" borderId="16" xfId="21" applyNumberFormat="1" applyFont="1" applyBorder="1" applyAlignment="1"/>
    <xf numFmtId="0" fontId="1" fillId="0" borderId="16" xfId="21" applyFont="1" applyBorder="1"/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4" fontId="18" fillId="0" borderId="16" xfId="1" applyNumberFormat="1" applyFont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" fillId="0" borderId="14" xfId="21" applyFont="1" applyBorder="1" applyAlignment="1">
      <alignment horizontal="center"/>
    </xf>
    <xf numFmtId="0" fontId="18" fillId="0" borderId="14" xfId="21" applyFont="1" applyBorder="1"/>
    <xf numFmtId="2" fontId="1" fillId="0" borderId="14" xfId="21" applyNumberFormat="1" applyFont="1" applyBorder="1"/>
    <xf numFmtId="0" fontId="1" fillId="0" borderId="16" xfId="21" applyFont="1" applyBorder="1" applyAlignment="1">
      <alignment horizontal="center"/>
    </xf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0" fontId="1" fillId="0" borderId="4" xfId="21" applyFont="1" applyBorder="1" applyAlignment="1">
      <alignment horizontal="center"/>
    </xf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0" fontId="21" fillId="0" borderId="14" xfId="21" applyFont="1" applyFill="1" applyBorder="1" applyAlignment="1">
      <alignment horizontal="center" vertical="center" wrapText="1"/>
    </xf>
    <xf numFmtId="43" fontId="21" fillId="0" borderId="14" xfId="21" applyNumberFormat="1" applyFont="1" applyFill="1" applyBorder="1" applyAlignment="1">
      <alignment horizontal="center" vertical="center"/>
    </xf>
    <xf numFmtId="4" fontId="12" fillId="0" borderId="14" xfId="21" applyNumberFormat="1" applyFont="1" applyFill="1" applyBorder="1" applyAlignment="1">
      <alignment horizontal="right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center" vertical="center"/>
    </xf>
    <xf numFmtId="4" fontId="12" fillId="0" borderId="16" xfId="21" applyNumberFormat="1" applyFont="1" applyFill="1" applyBorder="1" applyAlignment="1">
      <alignment horizontal="right" vertical="center" wrapText="1"/>
    </xf>
    <xf numFmtId="4" fontId="12" fillId="0" borderId="16" xfId="23" applyNumberFormat="1" applyFont="1" applyFill="1" applyBorder="1" applyAlignment="1">
      <alignment horizontal="center" vertical="center" wrapText="1"/>
    </xf>
    <xf numFmtId="2" fontId="12" fillId="0" borderId="16" xfId="21" applyNumberFormat="1" applyFont="1" applyFill="1" applyBorder="1" applyAlignment="1">
      <alignment horizontal="right" vertical="center"/>
    </xf>
    <xf numFmtId="0" fontId="12" fillId="0" borderId="16" xfId="21" applyFont="1" applyFill="1" applyBorder="1" applyAlignment="1">
      <alignment horizontal="left" vertical="center" wrapText="1"/>
    </xf>
    <xf numFmtId="0" fontId="12" fillId="0" borderId="16" xfId="2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wrapText="1"/>
    </xf>
    <xf numFmtId="2" fontId="12" fillId="0" borderId="16" xfId="1" applyNumberFormat="1" applyFont="1" applyFill="1" applyBorder="1" applyAlignment="1"/>
    <xf numFmtId="4" fontId="12" fillId="0" borderId="16" xfId="1" applyNumberFormat="1" applyFont="1" applyFill="1" applyBorder="1"/>
    <xf numFmtId="0" fontId="21" fillId="0" borderId="16" xfId="2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wrapText="1"/>
    </xf>
    <xf numFmtId="43" fontId="21" fillId="0" borderId="16" xfId="1" applyFont="1" applyFill="1" applyBorder="1" applyAlignment="1"/>
    <xf numFmtId="49" fontId="12" fillId="0" borderId="16" xfId="0" applyNumberFormat="1" applyFont="1" applyFill="1" applyBorder="1" applyAlignment="1"/>
    <xf numFmtId="43" fontId="12" fillId="0" borderId="16" xfId="1" applyFont="1" applyFill="1" applyBorder="1" applyAlignment="1"/>
    <xf numFmtId="0" fontId="12" fillId="0" borderId="4" xfId="21" applyFont="1" applyFill="1" applyBorder="1" applyAlignment="1">
      <alignment horizontal="center"/>
    </xf>
    <xf numFmtId="49" fontId="12" fillId="0" borderId="4" xfId="0" applyNumberFormat="1" applyFont="1" applyFill="1" applyBorder="1" applyAlignment="1"/>
    <xf numFmtId="43" fontId="12" fillId="0" borderId="4" xfId="1" applyFont="1" applyFill="1" applyBorder="1" applyAlignment="1"/>
    <xf numFmtId="168" fontId="12" fillId="0" borderId="4" xfId="1" applyNumberFormat="1" applyFont="1" applyFill="1" applyBorder="1" applyAlignment="1"/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" fontId="18" fillId="0" borderId="7" xfId="21" applyNumberFormat="1" applyFont="1" applyFill="1" applyBorder="1" applyAlignment="1">
      <alignment horizontal="right" vertical="center"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4" fontId="13" fillId="0" borderId="16" xfId="21" applyNumberFormat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 wrapText="1"/>
    </xf>
    <xf numFmtId="4" fontId="1" fillId="0" borderId="16" xfId="21" applyNumberFormat="1" applyBorder="1"/>
    <xf numFmtId="0" fontId="1" fillId="0" borderId="16" xfId="21" applyBorder="1"/>
    <xf numFmtId="4" fontId="18" fillId="0" borderId="16" xfId="21" applyNumberFormat="1" applyFont="1" applyBorder="1"/>
    <xf numFmtId="2" fontId="18" fillId="0" borderId="16" xfId="21" applyNumberFormat="1" applyFont="1" applyBorder="1"/>
    <xf numFmtId="2" fontId="18" fillId="0" borderId="10" xfId="21" applyNumberFormat="1" applyFont="1" applyBorder="1"/>
    <xf numFmtId="0" fontId="18" fillId="0" borderId="4" xfId="21" applyFont="1" applyBorder="1" applyAlignment="1">
      <alignment horizontal="center" vertical="center"/>
    </xf>
    <xf numFmtId="4" fontId="18" fillId="0" borderId="4" xfId="21" applyNumberFormat="1" applyFont="1" applyBorder="1"/>
    <xf numFmtId="0" fontId="1" fillId="0" borderId="4" xfId="21" applyBorder="1"/>
    <xf numFmtId="0" fontId="13" fillId="0" borderId="14" xfId="21" applyFont="1" applyBorder="1" applyAlignment="1">
      <alignment horizontal="center"/>
    </xf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/>
    </xf>
    <xf numFmtId="0" fontId="18" fillId="0" borderId="16" xfId="21" applyFont="1" applyBorder="1" applyAlignment="1">
      <alignment horizontal="left"/>
    </xf>
    <xf numFmtId="0" fontId="18" fillId="0" borderId="4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49" fontId="21" fillId="0" borderId="16" xfId="0" applyNumberFormat="1" applyFont="1" applyFill="1" applyBorder="1" applyAlignment="1">
      <alignment horizontal="left" vertical="center"/>
    </xf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4" fontId="18" fillId="0" borderId="14" xfId="23" applyNumberFormat="1" applyFont="1" applyFill="1" applyBorder="1" applyAlignment="1">
      <alignment horizontal="right" wrapText="1"/>
    </xf>
    <xf numFmtId="10" fontId="18" fillId="0" borderId="14" xfId="23" applyNumberFormat="1" applyFont="1" applyFill="1" applyBorder="1" applyAlignment="1">
      <alignment horizontal="right" wrapText="1"/>
    </xf>
    <xf numFmtId="4" fontId="18" fillId="0" borderId="16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" fontId="18" fillId="0" borderId="16" xfId="0" applyNumberFormat="1" applyFont="1" applyFill="1" applyBorder="1" applyAlignment="1">
      <alignment horizontal="right"/>
    </xf>
    <xf numFmtId="4" fontId="18" fillId="0" borderId="16" xfId="53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0" fontId="10" fillId="0" borderId="14" xfId="21" applyFont="1" applyFill="1" applyBorder="1" applyAlignment="1">
      <alignment horizontal="left"/>
    </xf>
    <xf numFmtId="49" fontId="10" fillId="0" borderId="8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left" vertical="center"/>
    </xf>
    <xf numFmtId="49" fontId="10" fillId="0" borderId="0" xfId="21" applyNumberFormat="1" applyFont="1" applyFill="1" applyBorder="1" applyAlignment="1">
      <alignment horizontal="center" vertical="center" wrapText="1"/>
    </xf>
    <xf numFmtId="4" fontId="10" fillId="0" borderId="16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10" fillId="0" borderId="16" xfId="21" applyFont="1" applyBorder="1" applyAlignment="1">
      <alignment horizontal="center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2" fontId="10" fillId="0" borderId="16" xfId="1" applyNumberFormat="1" applyFont="1" applyBorder="1" applyAlignment="1">
      <alignment horizontal="center"/>
    </xf>
    <xf numFmtId="0" fontId="10" fillId="0" borderId="17" xfId="24" applyFont="1" applyFill="1" applyBorder="1" applyAlignment="1">
      <alignment horizontal="left" vertical="center" wrapText="1"/>
    </xf>
    <xf numFmtId="43" fontId="10" fillId="0" borderId="16" xfId="1" applyFont="1" applyFill="1" applyBorder="1" applyAlignment="1">
      <alignment horizontal="right" wrapText="1"/>
    </xf>
    <xf numFmtId="0" fontId="10" fillId="0" borderId="10" xfId="24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4" fillId="0" borderId="4" xfId="24" applyFont="1" applyBorder="1"/>
    <xf numFmtId="43" fontId="4" fillId="0" borderId="4" xfId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tabSelected="1" topLeftCell="A433" zoomScaleNormal="100" workbookViewId="0">
      <selection activeCell="B461" sqref="B461"/>
    </sheetView>
  </sheetViews>
  <sheetFormatPr baseColWidth="10" defaultRowHeight="15" x14ac:dyDescent="0.25"/>
  <cols>
    <col min="1" max="1" width="13.42578125" style="5" customWidth="1"/>
    <col min="2" max="2" width="43.28515625" style="5" customWidth="1"/>
    <col min="3" max="3" width="17.28515625" style="5" customWidth="1"/>
    <col min="4" max="4" width="18.28515625" style="5" customWidth="1"/>
    <col min="5" max="5" width="16.42578125" style="5" customWidth="1"/>
    <col min="6" max="6" width="16.28515625" style="5" customWidth="1"/>
    <col min="7" max="7" width="16.5703125" style="5" customWidth="1"/>
    <col min="8" max="8" width="16.7109375" style="5" customWidth="1"/>
    <col min="9" max="16384" width="11.42578125" style="5"/>
  </cols>
  <sheetData>
    <row r="1" spans="1:9" x14ac:dyDescent="0.25">
      <c r="A1" s="2"/>
      <c r="B1" s="2"/>
      <c r="C1" s="2"/>
      <c r="D1" s="2"/>
      <c r="E1" s="3"/>
      <c r="F1" s="3"/>
      <c r="G1" s="4"/>
    </row>
    <row r="2" spans="1:9" x14ac:dyDescent="0.25">
      <c r="A2" s="6" t="s">
        <v>103</v>
      </c>
      <c r="B2" s="6"/>
      <c r="C2" s="6"/>
      <c r="D2" s="6"/>
      <c r="E2" s="6"/>
      <c r="F2" s="7"/>
      <c r="G2" s="7"/>
    </row>
    <row r="3" spans="1:9" ht="15.75" customHeight="1" x14ac:dyDescent="0.25">
      <c r="A3" s="147" t="s">
        <v>5</v>
      </c>
      <c r="B3" s="147"/>
      <c r="C3" s="147"/>
      <c r="D3" s="147"/>
      <c r="E3" s="147"/>
      <c r="F3" s="147"/>
      <c r="G3" s="147"/>
    </row>
    <row r="4" spans="1:9" x14ac:dyDescent="0.25">
      <c r="A4" s="147" t="s">
        <v>6</v>
      </c>
      <c r="B4" s="147"/>
      <c r="C4" s="147"/>
      <c r="D4" s="147"/>
      <c r="E4" s="147"/>
      <c r="F4" s="147"/>
      <c r="G4" s="147"/>
    </row>
    <row r="5" spans="1:9" x14ac:dyDescent="0.25">
      <c r="A5" s="11"/>
      <c r="B5" s="12"/>
      <c r="C5" s="9"/>
      <c r="D5" s="13"/>
      <c r="E5" s="9"/>
      <c r="F5" s="10"/>
      <c r="G5" s="2"/>
    </row>
    <row r="6" spans="1:9" x14ac:dyDescent="0.25">
      <c r="A6" s="153" t="s">
        <v>286</v>
      </c>
      <c r="B6" s="153"/>
      <c r="C6" s="153"/>
      <c r="D6" s="153"/>
      <c r="E6" s="153"/>
      <c r="F6" s="32"/>
      <c r="G6" s="32"/>
    </row>
    <row r="7" spans="1:9" ht="18.75" customHeight="1" x14ac:dyDescent="0.25">
      <c r="A7" s="155" t="s">
        <v>7</v>
      </c>
      <c r="B7" s="155" t="s">
        <v>8</v>
      </c>
      <c r="C7" s="157" t="s">
        <v>9</v>
      </c>
      <c r="D7" s="406" t="s">
        <v>10</v>
      </c>
      <c r="E7" s="159" t="s">
        <v>11</v>
      </c>
      <c r="F7" s="159"/>
      <c r="G7" s="159"/>
    </row>
    <row r="8" spans="1:9" x14ac:dyDescent="0.25">
      <c r="A8" s="156"/>
      <c r="B8" s="156"/>
      <c r="C8" s="158"/>
      <c r="D8" s="407"/>
      <c r="E8" s="159" t="s">
        <v>12</v>
      </c>
      <c r="F8" s="159" t="s">
        <v>13</v>
      </c>
      <c r="G8" s="159" t="s">
        <v>14</v>
      </c>
    </row>
    <row r="9" spans="1:9" x14ac:dyDescent="0.25">
      <c r="A9" s="172">
        <v>1114</v>
      </c>
      <c r="B9" s="173" t="s">
        <v>105</v>
      </c>
      <c r="C9" s="174" t="s">
        <v>48</v>
      </c>
      <c r="D9" s="175">
        <v>0</v>
      </c>
      <c r="E9" s="176"/>
      <c r="F9" s="176"/>
      <c r="G9" s="176"/>
    </row>
    <row r="10" spans="1:9" x14ac:dyDescent="0.25">
      <c r="A10" s="177">
        <v>1115</v>
      </c>
      <c r="B10" s="178" t="s">
        <v>106</v>
      </c>
      <c r="C10" s="179" t="s">
        <v>48</v>
      </c>
      <c r="D10" s="180">
        <v>0</v>
      </c>
      <c r="E10" s="181"/>
      <c r="F10" s="181"/>
      <c r="G10" s="181"/>
    </row>
    <row r="11" spans="1:9" ht="24" x14ac:dyDescent="0.25">
      <c r="A11" s="182">
        <v>1121</v>
      </c>
      <c r="B11" s="183" t="s">
        <v>112</v>
      </c>
      <c r="C11" s="184" t="s">
        <v>107</v>
      </c>
      <c r="D11" s="180">
        <v>0</v>
      </c>
      <c r="E11" s="185"/>
      <c r="F11" s="186"/>
      <c r="G11" s="187"/>
    </row>
    <row r="12" spans="1:9" x14ac:dyDescent="0.25">
      <c r="A12" s="182">
        <v>1211</v>
      </c>
      <c r="B12" s="188" t="s">
        <v>119</v>
      </c>
      <c r="C12" s="189" t="s">
        <v>48</v>
      </c>
      <c r="D12" s="180">
        <v>0</v>
      </c>
      <c r="E12" s="185"/>
      <c r="F12" s="186"/>
      <c r="G12" s="187"/>
    </row>
    <row r="13" spans="1:9" x14ac:dyDescent="0.25">
      <c r="A13" s="190"/>
      <c r="B13" s="191" t="s">
        <v>0</v>
      </c>
      <c r="C13" s="192"/>
      <c r="D13" s="193">
        <v>0</v>
      </c>
      <c r="E13" s="194"/>
      <c r="F13" s="194"/>
      <c r="G13" s="194"/>
      <c r="H13" s="14"/>
      <c r="I13" s="14"/>
    </row>
    <row r="14" spans="1:9" x14ac:dyDescent="0.25">
      <c r="A14" s="25"/>
      <c r="B14" s="26"/>
      <c r="C14" s="27"/>
      <c r="D14" s="31"/>
      <c r="E14" s="28"/>
      <c r="F14" s="28"/>
      <c r="G14" s="28"/>
      <c r="H14" s="14"/>
      <c r="I14" s="14"/>
    </row>
    <row r="15" spans="1:9" x14ac:dyDescent="0.25">
      <c r="A15" s="154" t="s">
        <v>287</v>
      </c>
      <c r="B15" s="154"/>
      <c r="C15" s="153"/>
      <c r="D15" s="153"/>
      <c r="E15" s="153"/>
      <c r="F15" s="32"/>
      <c r="G15" s="32"/>
      <c r="H15" s="14"/>
      <c r="I15" s="14"/>
    </row>
    <row r="16" spans="1:9" ht="15" customHeight="1" x14ac:dyDescent="0.25">
      <c r="A16" s="161" t="s">
        <v>7</v>
      </c>
      <c r="B16" s="161" t="s">
        <v>8</v>
      </c>
      <c r="C16" s="160" t="s">
        <v>10</v>
      </c>
      <c r="D16" s="162" t="s">
        <v>15</v>
      </c>
      <c r="E16" s="163"/>
      <c r="F16" s="162" t="s">
        <v>16</v>
      </c>
      <c r="G16" s="163"/>
      <c r="H16" s="14"/>
      <c r="I16" s="14"/>
    </row>
    <row r="17" spans="1:16" ht="24" x14ac:dyDescent="0.25">
      <c r="A17" s="161"/>
      <c r="B17" s="161"/>
      <c r="C17" s="160"/>
      <c r="D17" s="18">
        <v>2018</v>
      </c>
      <c r="E17" s="18">
        <v>2017</v>
      </c>
      <c r="F17" s="18" t="s">
        <v>9</v>
      </c>
      <c r="G17" s="18" t="s">
        <v>17</v>
      </c>
      <c r="H17" s="14"/>
      <c r="I17" s="14"/>
    </row>
    <row r="18" spans="1:16" x14ac:dyDescent="0.25">
      <c r="A18" s="195">
        <v>1122</v>
      </c>
      <c r="B18" s="196" t="s">
        <v>108</v>
      </c>
      <c r="C18" s="197">
        <v>0</v>
      </c>
      <c r="D18" s="198">
        <v>0</v>
      </c>
      <c r="E18" s="198">
        <v>0</v>
      </c>
      <c r="F18" s="199"/>
      <c r="G18" s="199"/>
      <c r="H18" s="14"/>
      <c r="I18" s="14"/>
    </row>
    <row r="19" spans="1:16" x14ac:dyDescent="0.25">
      <c r="A19" s="200">
        <v>1124</v>
      </c>
      <c r="B19" s="201" t="s">
        <v>109</v>
      </c>
      <c r="C19" s="202">
        <v>0</v>
      </c>
      <c r="D19" s="203">
        <v>0</v>
      </c>
      <c r="E19" s="203">
        <v>0</v>
      </c>
      <c r="F19" s="185"/>
      <c r="G19" s="185"/>
      <c r="H19" s="14"/>
      <c r="I19" s="14"/>
    </row>
    <row r="20" spans="1:16" x14ac:dyDescent="0.25">
      <c r="A20" s="204"/>
      <c r="B20" s="205"/>
      <c r="C20" s="206"/>
      <c r="D20" s="207"/>
      <c r="E20" s="208"/>
      <c r="F20" s="208"/>
      <c r="G20" s="208"/>
      <c r="H20" s="14"/>
      <c r="I20" s="14"/>
    </row>
    <row r="21" spans="1:16" x14ac:dyDescent="0.25">
      <c r="A21" s="15"/>
      <c r="B21" s="15"/>
      <c r="C21" s="15"/>
      <c r="D21" s="15"/>
      <c r="E21" s="15"/>
      <c r="F21" s="15"/>
      <c r="G21" s="15"/>
      <c r="H21" s="1"/>
      <c r="I21" s="1"/>
      <c r="J21" s="11"/>
      <c r="K21" s="12"/>
      <c r="L21" s="9"/>
      <c r="M21" s="9"/>
      <c r="N21" s="9"/>
      <c r="O21" s="16"/>
      <c r="P21" s="11"/>
    </row>
    <row r="22" spans="1:16" x14ac:dyDescent="0.25">
      <c r="A22" s="154" t="s">
        <v>288</v>
      </c>
      <c r="B22" s="154"/>
      <c r="C22" s="153"/>
      <c r="D22" s="153"/>
      <c r="E22" s="153"/>
      <c r="F22" s="32"/>
      <c r="G22" s="32"/>
      <c r="H22" s="33"/>
      <c r="I22" s="17"/>
      <c r="J22" s="11"/>
      <c r="K22" s="12"/>
      <c r="L22" s="9"/>
      <c r="M22" s="9"/>
      <c r="N22" s="9"/>
      <c r="O22" s="16"/>
      <c r="P22" s="11"/>
    </row>
    <row r="23" spans="1:16" ht="15" customHeight="1" x14ac:dyDescent="0.25">
      <c r="A23" s="161" t="s">
        <v>7</v>
      </c>
      <c r="B23" s="161" t="s">
        <v>8</v>
      </c>
      <c r="C23" s="160" t="s">
        <v>10</v>
      </c>
      <c r="D23" s="408" t="s">
        <v>281</v>
      </c>
      <c r="E23" s="165" t="s">
        <v>282</v>
      </c>
      <c r="F23" s="167" t="s">
        <v>283</v>
      </c>
      <c r="G23" s="165" t="s">
        <v>284</v>
      </c>
      <c r="H23" s="413" t="s">
        <v>285</v>
      </c>
      <c r="I23" s="17"/>
      <c r="J23" s="11"/>
      <c r="K23" s="12"/>
      <c r="L23" s="9"/>
      <c r="M23" s="9"/>
      <c r="N23" s="9"/>
      <c r="O23" s="16"/>
      <c r="P23" s="11"/>
    </row>
    <row r="24" spans="1:16" x14ac:dyDescent="0.25">
      <c r="A24" s="155"/>
      <c r="B24" s="155"/>
      <c r="C24" s="157"/>
      <c r="D24" s="409"/>
      <c r="E24" s="166"/>
      <c r="F24" s="168"/>
      <c r="G24" s="166"/>
      <c r="H24" s="414"/>
    </row>
    <row r="25" spans="1:16" x14ac:dyDescent="0.25">
      <c r="A25" s="209">
        <v>1123</v>
      </c>
      <c r="B25" s="210" t="s">
        <v>49</v>
      </c>
      <c r="C25" s="197">
        <v>241924.26</v>
      </c>
      <c r="D25" s="197">
        <v>61554.12999999999</v>
      </c>
      <c r="E25" s="211">
        <v>163457.54999999999</v>
      </c>
      <c r="F25" s="212">
        <v>12.67</v>
      </c>
      <c r="G25" s="212">
        <v>16899.91</v>
      </c>
      <c r="H25" s="213"/>
    </row>
    <row r="26" spans="1:16" ht="24" x14ac:dyDescent="0.25">
      <c r="A26" s="182">
        <v>1125</v>
      </c>
      <c r="B26" s="183" t="s">
        <v>50</v>
      </c>
      <c r="C26" s="214">
        <v>1070.4100000000001</v>
      </c>
      <c r="D26" s="214">
        <v>1070.4100000000001</v>
      </c>
      <c r="E26" s="215">
        <v>0</v>
      </c>
      <c r="F26" s="216">
        <v>0</v>
      </c>
      <c r="G26" s="216">
        <v>0</v>
      </c>
      <c r="H26" s="217"/>
    </row>
    <row r="27" spans="1:16" ht="24" x14ac:dyDescent="0.25">
      <c r="A27" s="182">
        <v>1129</v>
      </c>
      <c r="B27" s="183" t="s">
        <v>51</v>
      </c>
      <c r="C27" s="215">
        <v>181997.76</v>
      </c>
      <c r="D27" s="218">
        <v>12000</v>
      </c>
      <c r="E27" s="218">
        <v>0</v>
      </c>
      <c r="F27" s="219">
        <v>170375.34999999998</v>
      </c>
      <c r="G27" s="219">
        <v>-377.59</v>
      </c>
      <c r="H27" s="217"/>
    </row>
    <row r="28" spans="1:16" ht="15" customHeight="1" x14ac:dyDescent="0.25">
      <c r="A28" s="182">
        <v>1131</v>
      </c>
      <c r="B28" s="220" t="s">
        <v>52</v>
      </c>
      <c r="C28" s="221">
        <v>101544.99</v>
      </c>
      <c r="D28" s="222">
        <v>87500</v>
      </c>
      <c r="E28" s="218">
        <v>0</v>
      </c>
      <c r="F28" s="223">
        <v>14000</v>
      </c>
      <c r="G28" s="223">
        <v>44.99</v>
      </c>
      <c r="H28" s="217"/>
    </row>
    <row r="29" spans="1:16" ht="24.75" x14ac:dyDescent="0.25">
      <c r="A29" s="182">
        <v>1132</v>
      </c>
      <c r="B29" s="220" t="s">
        <v>53</v>
      </c>
      <c r="C29" s="221">
        <v>753460</v>
      </c>
      <c r="D29" s="222">
        <v>0</v>
      </c>
      <c r="E29" s="218">
        <v>0</v>
      </c>
      <c r="F29" s="223">
        <v>0</v>
      </c>
      <c r="G29" s="223">
        <v>753460</v>
      </c>
      <c r="H29" s="217"/>
    </row>
    <row r="30" spans="1:16" ht="24.75" x14ac:dyDescent="0.25">
      <c r="A30" s="182">
        <v>1134</v>
      </c>
      <c r="B30" s="220" t="s">
        <v>54</v>
      </c>
      <c r="C30" s="221">
        <v>72.61</v>
      </c>
      <c r="D30" s="222">
        <v>0</v>
      </c>
      <c r="E30" s="218">
        <v>0</v>
      </c>
      <c r="F30" s="219">
        <v>0</v>
      </c>
      <c r="G30" s="219">
        <v>72.61</v>
      </c>
      <c r="H30" s="217"/>
    </row>
    <row r="31" spans="1:16" ht="24.75" x14ac:dyDescent="0.25">
      <c r="A31" s="182">
        <v>1139</v>
      </c>
      <c r="B31" s="220" t="s">
        <v>55</v>
      </c>
      <c r="C31" s="221">
        <v>1.1000000000000001</v>
      </c>
      <c r="D31" s="222">
        <v>0</v>
      </c>
      <c r="E31" s="218">
        <v>0</v>
      </c>
      <c r="F31" s="219">
        <v>0</v>
      </c>
      <c r="G31" s="219">
        <v>1.1000000000000001</v>
      </c>
      <c r="H31" s="217"/>
    </row>
    <row r="32" spans="1:16" ht="15" customHeight="1" x14ac:dyDescent="0.25">
      <c r="A32" s="224"/>
      <c r="B32" s="225" t="s">
        <v>0</v>
      </c>
      <c r="C32" s="226">
        <f>SUM(C25:C31)</f>
        <v>1280071.1300000001</v>
      </c>
      <c r="D32" s="226">
        <f>SUM(D25:D31)</f>
        <v>162124.53999999998</v>
      </c>
      <c r="E32" s="226">
        <f>SUM(E25:E31)</f>
        <v>163457.54999999999</v>
      </c>
      <c r="F32" s="226">
        <f>SUM(F25:F31)</f>
        <v>184388.02</v>
      </c>
      <c r="G32" s="226">
        <f>SUM(G25:G31)</f>
        <v>770101.02</v>
      </c>
      <c r="H32" s="227"/>
    </row>
    <row r="33" spans="1:9" ht="15" customHeight="1" x14ac:dyDescent="0.25">
      <c r="A33" s="15"/>
      <c r="B33" s="15"/>
      <c r="C33" s="15"/>
      <c r="D33" s="15"/>
      <c r="E33" s="15"/>
      <c r="F33" s="15"/>
      <c r="G33" s="15"/>
    </row>
    <row r="34" spans="1:9" x14ac:dyDescent="0.25">
      <c r="A34" s="35" t="s">
        <v>293</v>
      </c>
      <c r="B34" s="34"/>
      <c r="C34" s="34"/>
      <c r="D34" s="34"/>
      <c r="E34" s="34"/>
      <c r="F34" s="34"/>
      <c r="G34" s="34"/>
      <c r="H34" s="34"/>
    </row>
    <row r="35" spans="1:9" ht="24.75" x14ac:dyDescent="0.25">
      <c r="A35" s="44" t="s">
        <v>289</v>
      </c>
      <c r="B35" s="44" t="s">
        <v>22</v>
      </c>
      <c r="C35" s="44" t="s">
        <v>10</v>
      </c>
      <c r="D35" s="44" t="s">
        <v>290</v>
      </c>
      <c r="E35" s="45" t="s">
        <v>291</v>
      </c>
      <c r="F35" s="44" t="s">
        <v>292</v>
      </c>
      <c r="G35" s="44"/>
      <c r="H35" s="44"/>
      <c r="I35" s="46"/>
    </row>
    <row r="36" spans="1:9" x14ac:dyDescent="0.25">
      <c r="A36" s="228">
        <v>1140</v>
      </c>
      <c r="B36" s="229" t="s">
        <v>297</v>
      </c>
      <c r="C36" s="230">
        <v>0</v>
      </c>
      <c r="D36" s="213"/>
      <c r="E36" s="213"/>
      <c r="F36" s="213"/>
      <c r="G36" s="213"/>
      <c r="H36" s="213"/>
    </row>
    <row r="37" spans="1:9" x14ac:dyDescent="0.25">
      <c r="A37" s="231">
        <v>1141</v>
      </c>
      <c r="B37" s="232" t="s">
        <v>298</v>
      </c>
      <c r="C37" s="233">
        <v>0</v>
      </c>
      <c r="D37" s="217"/>
      <c r="E37" s="217"/>
      <c r="F37" s="217"/>
      <c r="G37" s="217"/>
      <c r="H37" s="217"/>
    </row>
    <row r="38" spans="1:9" x14ac:dyDescent="0.25">
      <c r="A38" s="231">
        <v>1142</v>
      </c>
      <c r="B38" s="232" t="s">
        <v>299</v>
      </c>
      <c r="C38" s="233">
        <v>0</v>
      </c>
      <c r="D38" s="217"/>
      <c r="E38" s="217"/>
      <c r="F38" s="217"/>
      <c r="G38" s="217"/>
      <c r="H38" s="217"/>
    </row>
    <row r="39" spans="1:9" x14ac:dyDescent="0.25">
      <c r="A39" s="231">
        <v>1143</v>
      </c>
      <c r="B39" s="232" t="s">
        <v>300</v>
      </c>
      <c r="C39" s="233">
        <v>0</v>
      </c>
      <c r="D39" s="217"/>
      <c r="E39" s="217"/>
      <c r="F39" s="217"/>
      <c r="G39" s="217"/>
      <c r="H39" s="217"/>
    </row>
    <row r="40" spans="1:9" ht="24.75" x14ac:dyDescent="0.25">
      <c r="A40" s="231">
        <v>1144</v>
      </c>
      <c r="B40" s="234" t="s">
        <v>301</v>
      </c>
      <c r="C40" s="233">
        <v>0</v>
      </c>
      <c r="D40" s="235"/>
      <c r="E40" s="217"/>
      <c r="F40" s="217"/>
      <c r="G40" s="217"/>
      <c r="H40" s="217"/>
    </row>
    <row r="41" spans="1:9" x14ac:dyDescent="0.25">
      <c r="A41" s="236">
        <v>1145</v>
      </c>
      <c r="B41" s="190" t="s">
        <v>302</v>
      </c>
      <c r="C41" s="237">
        <v>0</v>
      </c>
      <c r="D41" s="227"/>
      <c r="E41" s="227"/>
      <c r="F41" s="227"/>
      <c r="G41" s="227"/>
      <c r="H41" s="227"/>
    </row>
    <row r="42" spans="1:9" x14ac:dyDescent="0.25">
      <c r="A42" s="66"/>
      <c r="B42" s="36"/>
      <c r="C42" s="38"/>
      <c r="D42" s="37"/>
      <c r="E42" s="37"/>
      <c r="F42" s="37"/>
      <c r="G42" s="37"/>
      <c r="H42" s="37"/>
    </row>
    <row r="43" spans="1:9" x14ac:dyDescent="0.25">
      <c r="A43" s="49"/>
      <c r="B43" s="49"/>
      <c r="C43" s="49"/>
      <c r="D43" s="49"/>
      <c r="E43" s="49"/>
      <c r="F43" s="49"/>
      <c r="G43" s="49"/>
      <c r="H43" s="49"/>
    </row>
    <row r="44" spans="1:9" x14ac:dyDescent="0.25">
      <c r="A44" s="35" t="s">
        <v>294</v>
      </c>
      <c r="B44" s="34"/>
      <c r="C44" s="34"/>
      <c r="D44" s="34"/>
      <c r="E44" s="34"/>
      <c r="F44" s="34"/>
      <c r="G44" s="34"/>
      <c r="H44" s="34"/>
    </row>
    <row r="45" spans="1:9" x14ac:dyDescent="0.25">
      <c r="A45" s="39" t="s">
        <v>289</v>
      </c>
      <c r="B45" s="39" t="s">
        <v>22</v>
      </c>
      <c r="C45" s="39" t="s">
        <v>10</v>
      </c>
      <c r="D45" s="40" t="s">
        <v>295</v>
      </c>
      <c r="E45" s="41" t="s">
        <v>296</v>
      </c>
      <c r="F45" s="39"/>
      <c r="G45" s="42"/>
      <c r="H45" s="41"/>
      <c r="I45" s="43"/>
    </row>
    <row r="46" spans="1:9" x14ac:dyDescent="0.25">
      <c r="A46" s="209">
        <v>1150</v>
      </c>
      <c r="B46" s="213" t="s">
        <v>303</v>
      </c>
      <c r="C46" s="230">
        <v>0</v>
      </c>
      <c r="D46" s="213"/>
      <c r="E46" s="213"/>
      <c r="F46" s="213"/>
      <c r="G46" s="213"/>
      <c r="H46" s="213"/>
    </row>
    <row r="47" spans="1:9" x14ac:dyDescent="0.25">
      <c r="A47" s="224">
        <v>1151</v>
      </c>
      <c r="B47" s="190" t="s">
        <v>304</v>
      </c>
      <c r="C47" s="237">
        <v>0</v>
      </c>
      <c r="D47" s="227"/>
      <c r="E47" s="227"/>
      <c r="F47" s="227"/>
      <c r="G47" s="227"/>
      <c r="H47" s="227"/>
    </row>
    <row r="49" spans="1:7" x14ac:dyDescent="0.25">
      <c r="A49" s="50" t="s">
        <v>305</v>
      </c>
      <c r="B49" s="50"/>
      <c r="C49" s="51"/>
      <c r="D49" s="51"/>
      <c r="E49" s="51"/>
      <c r="F49" s="52"/>
      <c r="G49" s="52"/>
    </row>
    <row r="50" spans="1:7" ht="24" x14ac:dyDescent="0.25">
      <c r="A50" s="53" t="s">
        <v>7</v>
      </c>
      <c r="B50" s="54" t="s">
        <v>8</v>
      </c>
      <c r="C50" s="55" t="s">
        <v>10</v>
      </c>
      <c r="D50" s="55" t="s">
        <v>9</v>
      </c>
      <c r="E50" s="55" t="s">
        <v>18</v>
      </c>
      <c r="F50" s="55" t="s">
        <v>19</v>
      </c>
      <c r="G50" s="55" t="s">
        <v>20</v>
      </c>
    </row>
    <row r="51" spans="1:7" x14ac:dyDescent="0.25">
      <c r="A51" s="195">
        <v>1213</v>
      </c>
      <c r="B51" s="210" t="s">
        <v>110</v>
      </c>
      <c r="C51" s="175">
        <v>0</v>
      </c>
      <c r="D51" s="238">
        <v>0</v>
      </c>
      <c r="E51" s="211"/>
      <c r="F51" s="211"/>
      <c r="G51" s="229"/>
    </row>
    <row r="52" spans="1:7" x14ac:dyDescent="0.25">
      <c r="A52" s="190"/>
      <c r="B52" s="191" t="s">
        <v>1</v>
      </c>
      <c r="C52" s="239">
        <f>SUM(C51:C51)</f>
        <v>0</v>
      </c>
      <c r="D52" s="194">
        <f>SUM(D51:D51)</f>
        <v>0</v>
      </c>
      <c r="E52" s="240"/>
      <c r="F52" s="240"/>
      <c r="G52" s="190"/>
    </row>
    <row r="54" spans="1:7" x14ac:dyDescent="0.25">
      <c r="A54" s="150" t="s">
        <v>306</v>
      </c>
      <c r="B54" s="150"/>
      <c r="C54" s="51"/>
      <c r="D54" s="51"/>
      <c r="E54" s="51"/>
    </row>
    <row r="55" spans="1:7" x14ac:dyDescent="0.25">
      <c r="A55" s="53" t="s">
        <v>7</v>
      </c>
      <c r="B55" s="54" t="s">
        <v>8</v>
      </c>
      <c r="C55" s="55" t="s">
        <v>10</v>
      </c>
      <c r="D55" s="55" t="s">
        <v>9</v>
      </c>
      <c r="E55" s="55" t="s">
        <v>21</v>
      </c>
    </row>
    <row r="56" spans="1:7" x14ac:dyDescent="0.25">
      <c r="A56" s="195">
        <v>1214</v>
      </c>
      <c r="B56" s="210" t="s">
        <v>111</v>
      </c>
      <c r="C56" s="175">
        <v>0</v>
      </c>
      <c r="D56" s="211"/>
      <c r="E56" s="211"/>
    </row>
    <row r="57" spans="1:7" x14ac:dyDescent="0.25">
      <c r="A57" s="190"/>
      <c r="B57" s="191" t="s">
        <v>0</v>
      </c>
      <c r="C57" s="239">
        <f>SUM(C56:C56)</f>
        <v>0</v>
      </c>
      <c r="D57" s="240"/>
      <c r="E57" s="240"/>
    </row>
    <row r="59" spans="1:7" x14ac:dyDescent="0.25">
      <c r="A59" s="58" t="s">
        <v>307</v>
      </c>
      <c r="B59" s="59"/>
      <c r="C59" s="59"/>
      <c r="D59" s="59"/>
      <c r="E59" s="59"/>
      <c r="F59" s="60"/>
      <c r="G59" s="59"/>
    </row>
    <row r="60" spans="1:7" ht="36" x14ac:dyDescent="0.25">
      <c r="A60" s="53" t="s">
        <v>7</v>
      </c>
      <c r="B60" s="53" t="s">
        <v>22</v>
      </c>
      <c r="C60" s="53" t="s">
        <v>23</v>
      </c>
      <c r="D60" s="56" t="s">
        <v>24</v>
      </c>
      <c r="E60" s="56" t="s">
        <v>25</v>
      </c>
      <c r="F60" s="55" t="s">
        <v>26</v>
      </c>
      <c r="G60" s="55" t="s">
        <v>27</v>
      </c>
    </row>
    <row r="61" spans="1:7" ht="33.75" x14ac:dyDescent="0.25">
      <c r="A61" s="241">
        <v>1230</v>
      </c>
      <c r="B61" s="242" t="s">
        <v>120</v>
      </c>
      <c r="C61" s="243">
        <f>SUM(C62:C65)</f>
        <v>1926538191</v>
      </c>
      <c r="D61" s="244">
        <f t="shared" ref="D61:E61" si="0">SUM(D62:D65)</f>
        <v>0</v>
      </c>
      <c r="E61" s="244">
        <f t="shared" si="0"/>
        <v>0</v>
      </c>
      <c r="F61" s="245" t="s">
        <v>104</v>
      </c>
      <c r="G61" s="245" t="s">
        <v>125</v>
      </c>
    </row>
    <row r="62" spans="1:7" ht="33.75" x14ac:dyDescent="0.25">
      <c r="A62" s="246">
        <v>1233</v>
      </c>
      <c r="B62" s="247" t="s">
        <v>56</v>
      </c>
      <c r="C62" s="248">
        <v>1926538191</v>
      </c>
      <c r="D62" s="249">
        <v>0</v>
      </c>
      <c r="E62" s="249">
        <v>0</v>
      </c>
      <c r="F62" s="250" t="s">
        <v>104</v>
      </c>
      <c r="G62" s="250" t="s">
        <v>125</v>
      </c>
    </row>
    <row r="63" spans="1:7" ht="33.75" x14ac:dyDescent="0.25">
      <c r="A63" s="246">
        <v>1234</v>
      </c>
      <c r="B63" s="247" t="s">
        <v>121</v>
      </c>
      <c r="C63" s="251">
        <v>0</v>
      </c>
      <c r="D63" s="249">
        <v>0</v>
      </c>
      <c r="E63" s="249">
        <v>0</v>
      </c>
      <c r="F63" s="250" t="s">
        <v>104</v>
      </c>
      <c r="G63" s="250" t="s">
        <v>125</v>
      </c>
    </row>
    <row r="64" spans="1:7" ht="33.75" x14ac:dyDescent="0.25">
      <c r="A64" s="246">
        <v>1235</v>
      </c>
      <c r="B64" s="252" t="s">
        <v>122</v>
      </c>
      <c r="C64" s="251">
        <v>0</v>
      </c>
      <c r="D64" s="249">
        <v>0</v>
      </c>
      <c r="E64" s="249">
        <v>0</v>
      </c>
      <c r="F64" s="250" t="s">
        <v>104</v>
      </c>
      <c r="G64" s="250" t="s">
        <v>125</v>
      </c>
    </row>
    <row r="65" spans="1:7" ht="33.75" x14ac:dyDescent="0.25">
      <c r="A65" s="253">
        <v>1236</v>
      </c>
      <c r="B65" s="254" t="s">
        <v>123</v>
      </c>
      <c r="C65" s="255">
        <v>0</v>
      </c>
      <c r="D65" s="256">
        <v>0</v>
      </c>
      <c r="E65" s="256">
        <v>0</v>
      </c>
      <c r="F65" s="250" t="s">
        <v>104</v>
      </c>
      <c r="G65" s="250" t="s">
        <v>125</v>
      </c>
    </row>
    <row r="66" spans="1:7" ht="33.75" x14ac:dyDescent="0.25">
      <c r="A66" s="257">
        <v>1240</v>
      </c>
      <c r="B66" s="258" t="s">
        <v>124</v>
      </c>
      <c r="C66" s="259">
        <f>SUM(C67:C72)</f>
        <v>49503890.5</v>
      </c>
      <c r="D66" s="259">
        <f t="shared" ref="D66:E66" si="1">SUM(D67:D72)</f>
        <v>21372903.810000002</v>
      </c>
      <c r="E66" s="259">
        <f t="shared" si="1"/>
        <v>21372903.810000002</v>
      </c>
      <c r="F66" s="250" t="s">
        <v>104</v>
      </c>
      <c r="G66" s="250" t="s">
        <v>125</v>
      </c>
    </row>
    <row r="67" spans="1:7" ht="33.75" x14ac:dyDescent="0.25">
      <c r="A67" s="253">
        <v>1241</v>
      </c>
      <c r="B67" s="260" t="s">
        <v>57</v>
      </c>
      <c r="C67" s="261">
        <v>4611635.7300000004</v>
      </c>
      <c r="D67" s="261">
        <v>3402107.3099999996</v>
      </c>
      <c r="E67" s="261">
        <v>3402107.3099999996</v>
      </c>
      <c r="F67" s="250" t="s">
        <v>104</v>
      </c>
      <c r="G67" s="250" t="s">
        <v>125</v>
      </c>
    </row>
    <row r="68" spans="1:7" ht="33.75" x14ac:dyDescent="0.25">
      <c r="A68" s="253">
        <v>1242</v>
      </c>
      <c r="B68" s="260" t="s">
        <v>58</v>
      </c>
      <c r="C68" s="261">
        <v>845556.54</v>
      </c>
      <c r="D68" s="261">
        <v>526349.90999999992</v>
      </c>
      <c r="E68" s="261">
        <v>526349.90999999992</v>
      </c>
      <c r="F68" s="250" t="s">
        <v>104</v>
      </c>
      <c r="G68" s="250" t="s">
        <v>125</v>
      </c>
    </row>
    <row r="69" spans="1:7" ht="33.75" x14ac:dyDescent="0.25">
      <c r="A69" s="253">
        <v>1244</v>
      </c>
      <c r="B69" s="260" t="s">
        <v>59</v>
      </c>
      <c r="C69" s="261">
        <v>35788060.479999997</v>
      </c>
      <c r="D69" s="261">
        <v>15670831.4</v>
      </c>
      <c r="E69" s="261">
        <v>15670831.4</v>
      </c>
      <c r="F69" s="250" t="s">
        <v>104</v>
      </c>
      <c r="G69" s="250" t="s">
        <v>125</v>
      </c>
    </row>
    <row r="70" spans="1:7" ht="33.75" x14ac:dyDescent="0.25">
      <c r="A70" s="253">
        <v>1245</v>
      </c>
      <c r="B70" s="260" t="s">
        <v>60</v>
      </c>
      <c r="C70" s="261">
        <v>1000000</v>
      </c>
      <c r="D70" s="261">
        <v>699726.03</v>
      </c>
      <c r="E70" s="261">
        <v>699726.03</v>
      </c>
      <c r="F70" s="250" t="s">
        <v>104</v>
      </c>
      <c r="G70" s="250" t="s">
        <v>125</v>
      </c>
    </row>
    <row r="71" spans="1:7" ht="33.75" x14ac:dyDescent="0.25">
      <c r="A71" s="253">
        <v>1246</v>
      </c>
      <c r="B71" s="260" t="s">
        <v>61</v>
      </c>
      <c r="C71" s="261">
        <v>4793633.1100000003</v>
      </c>
      <c r="D71" s="261">
        <v>1073889.1599999999</v>
      </c>
      <c r="E71" s="261">
        <v>1073889.1599999999</v>
      </c>
      <c r="F71" s="250" t="s">
        <v>104</v>
      </c>
      <c r="G71" s="250" t="s">
        <v>125</v>
      </c>
    </row>
    <row r="72" spans="1:7" ht="33.75" x14ac:dyDescent="0.25">
      <c r="A72" s="262">
        <v>1247</v>
      </c>
      <c r="B72" s="263" t="s">
        <v>62</v>
      </c>
      <c r="C72" s="264">
        <v>2465004.64</v>
      </c>
      <c r="D72" s="265">
        <v>0</v>
      </c>
      <c r="E72" s="265">
        <v>0</v>
      </c>
      <c r="F72" s="266" t="s">
        <v>104</v>
      </c>
      <c r="G72" s="266" t="s">
        <v>125</v>
      </c>
    </row>
    <row r="73" spans="1:7" x14ac:dyDescent="0.25">
      <c r="A73" s="36"/>
      <c r="B73" s="36"/>
      <c r="C73" s="36"/>
      <c r="D73" s="36"/>
      <c r="E73" s="36"/>
      <c r="F73" s="57"/>
      <c r="G73" s="36"/>
    </row>
    <row r="74" spans="1:7" x14ac:dyDescent="0.25">
      <c r="A74" s="36"/>
      <c r="B74" s="36"/>
      <c r="C74" s="36"/>
      <c r="D74" s="36"/>
      <c r="E74" s="36"/>
      <c r="F74" s="57"/>
      <c r="G74" s="36"/>
    </row>
    <row r="75" spans="1:7" x14ac:dyDescent="0.25">
      <c r="A75" s="36"/>
      <c r="B75" s="36"/>
      <c r="C75" s="36"/>
      <c r="D75" s="36"/>
      <c r="E75" s="36"/>
      <c r="F75" s="57"/>
      <c r="G75" s="36"/>
    </row>
    <row r="76" spans="1:7" x14ac:dyDescent="0.25">
      <c r="A76" s="36"/>
      <c r="B76" s="36"/>
      <c r="C76" s="36"/>
      <c r="D76" s="36"/>
      <c r="E76" s="36"/>
      <c r="F76" s="57"/>
      <c r="G76" s="36"/>
    </row>
    <row r="77" spans="1:7" x14ac:dyDescent="0.25">
      <c r="A77" s="59" t="s">
        <v>323</v>
      </c>
      <c r="B77" s="59"/>
      <c r="C77" s="59"/>
      <c r="D77" s="59"/>
      <c r="E77" s="59"/>
      <c r="F77" s="60"/>
      <c r="G77" s="59"/>
    </row>
    <row r="78" spans="1:7" ht="24" x14ac:dyDescent="0.25">
      <c r="A78" s="53" t="s">
        <v>7</v>
      </c>
      <c r="B78" s="53" t="s">
        <v>22</v>
      </c>
      <c r="C78" s="53" t="s">
        <v>23</v>
      </c>
      <c r="D78" s="55" t="s">
        <v>28</v>
      </c>
      <c r="E78" s="55" t="s">
        <v>29</v>
      </c>
      <c r="F78" s="55" t="s">
        <v>30</v>
      </c>
      <c r="G78" s="55" t="s">
        <v>31</v>
      </c>
    </row>
    <row r="79" spans="1:7" x14ac:dyDescent="0.25">
      <c r="A79" s="267">
        <v>1250</v>
      </c>
      <c r="B79" s="267" t="s">
        <v>308</v>
      </c>
      <c r="C79" s="268">
        <f>SUM(C80:C84)</f>
        <v>807160</v>
      </c>
      <c r="D79" s="268">
        <f t="shared" ref="D79:E79" si="2">SUM(D80:D84)</f>
        <v>419154.04</v>
      </c>
      <c r="E79" s="268">
        <f t="shared" si="2"/>
        <v>419154.04</v>
      </c>
      <c r="F79" s="269"/>
      <c r="G79" s="269"/>
    </row>
    <row r="80" spans="1:7" x14ac:dyDescent="0.25">
      <c r="A80" s="200">
        <v>1251</v>
      </c>
      <c r="B80" s="183" t="s">
        <v>63</v>
      </c>
      <c r="C80" s="221">
        <v>807160</v>
      </c>
      <c r="D80" s="270">
        <v>419154.04</v>
      </c>
      <c r="E80" s="271">
        <v>419154.04</v>
      </c>
      <c r="F80" s="272">
        <v>0.17</v>
      </c>
      <c r="G80" s="273" t="s">
        <v>104</v>
      </c>
    </row>
    <row r="81" spans="1:7" x14ac:dyDescent="0.25">
      <c r="A81" s="200">
        <v>1252</v>
      </c>
      <c r="B81" s="183" t="s">
        <v>309</v>
      </c>
      <c r="C81" s="180">
        <v>0</v>
      </c>
      <c r="D81" s="180">
        <v>0</v>
      </c>
      <c r="E81" s="180">
        <v>0</v>
      </c>
      <c r="F81" s="274"/>
      <c r="G81" s="275"/>
    </row>
    <row r="82" spans="1:7" x14ac:dyDescent="0.25">
      <c r="A82" s="182">
        <v>1253</v>
      </c>
      <c r="B82" s="232" t="s">
        <v>310</v>
      </c>
      <c r="C82" s="180">
        <v>0</v>
      </c>
      <c r="D82" s="180">
        <v>0</v>
      </c>
      <c r="E82" s="180">
        <v>0</v>
      </c>
      <c r="F82" s="232"/>
      <c r="G82" s="232"/>
    </row>
    <row r="83" spans="1:7" x14ac:dyDescent="0.25">
      <c r="A83" s="182">
        <v>1254</v>
      </c>
      <c r="B83" s="232" t="s">
        <v>311</v>
      </c>
      <c r="C83" s="180">
        <v>0</v>
      </c>
      <c r="D83" s="180">
        <v>0</v>
      </c>
      <c r="E83" s="180">
        <v>0</v>
      </c>
      <c r="F83" s="232"/>
      <c r="G83" s="232"/>
    </row>
    <row r="84" spans="1:7" x14ac:dyDescent="0.25">
      <c r="A84" s="182">
        <v>1259</v>
      </c>
      <c r="B84" s="232" t="s">
        <v>312</v>
      </c>
      <c r="C84" s="180">
        <v>0</v>
      </c>
      <c r="D84" s="180">
        <v>0</v>
      </c>
      <c r="E84" s="180">
        <v>0</v>
      </c>
      <c r="F84" s="232"/>
      <c r="G84" s="232"/>
    </row>
    <row r="85" spans="1:7" x14ac:dyDescent="0.25">
      <c r="A85" s="276">
        <v>1270</v>
      </c>
      <c r="B85" s="277" t="s">
        <v>126</v>
      </c>
      <c r="C85" s="278">
        <v>0</v>
      </c>
      <c r="D85" s="278">
        <v>0</v>
      </c>
      <c r="E85" s="278">
        <v>0</v>
      </c>
      <c r="F85" s="277"/>
      <c r="G85" s="277"/>
    </row>
    <row r="86" spans="1:7" x14ac:dyDescent="0.25">
      <c r="A86" s="182">
        <v>1271</v>
      </c>
      <c r="B86" s="232" t="s">
        <v>313</v>
      </c>
      <c r="C86" s="180">
        <v>0</v>
      </c>
      <c r="D86" s="180">
        <v>0</v>
      </c>
      <c r="E86" s="180">
        <v>0</v>
      </c>
      <c r="F86" s="232"/>
      <c r="G86" s="232"/>
    </row>
    <row r="87" spans="1:7" ht="24.75" x14ac:dyDescent="0.25">
      <c r="A87" s="182">
        <v>1272</v>
      </c>
      <c r="B87" s="234" t="s">
        <v>314</v>
      </c>
      <c r="C87" s="180">
        <v>0</v>
      </c>
      <c r="D87" s="180">
        <v>0</v>
      </c>
      <c r="E87" s="180">
        <v>0</v>
      </c>
      <c r="F87" s="232"/>
      <c r="G87" s="232"/>
    </row>
    <row r="88" spans="1:7" x14ac:dyDescent="0.25">
      <c r="A88" s="182">
        <v>1273</v>
      </c>
      <c r="B88" s="232" t="s">
        <v>315</v>
      </c>
      <c r="C88" s="180">
        <v>0</v>
      </c>
      <c r="D88" s="180">
        <v>0</v>
      </c>
      <c r="E88" s="180">
        <v>0</v>
      </c>
      <c r="F88" s="232"/>
      <c r="G88" s="232"/>
    </row>
    <row r="89" spans="1:7" x14ac:dyDescent="0.25">
      <c r="A89" s="182">
        <v>1274</v>
      </c>
      <c r="B89" s="232" t="s">
        <v>316</v>
      </c>
      <c r="C89" s="180">
        <v>0</v>
      </c>
      <c r="D89" s="180">
        <v>0</v>
      </c>
      <c r="E89" s="180">
        <v>0</v>
      </c>
      <c r="F89" s="232"/>
      <c r="G89" s="232"/>
    </row>
    <row r="90" spans="1:7" ht="24.75" x14ac:dyDescent="0.25">
      <c r="A90" s="182">
        <v>1275</v>
      </c>
      <c r="B90" s="279" t="s">
        <v>317</v>
      </c>
      <c r="C90" s="180">
        <v>0</v>
      </c>
      <c r="D90" s="180">
        <v>0</v>
      </c>
      <c r="E90" s="180">
        <v>0</v>
      </c>
      <c r="F90" s="232"/>
      <c r="G90" s="232"/>
    </row>
    <row r="91" spans="1:7" x14ac:dyDescent="0.25">
      <c r="A91" s="224">
        <v>1279</v>
      </c>
      <c r="B91" s="190" t="s">
        <v>318</v>
      </c>
      <c r="C91" s="239">
        <v>0</v>
      </c>
      <c r="D91" s="239">
        <v>0</v>
      </c>
      <c r="E91" s="239">
        <v>0</v>
      </c>
      <c r="F91" s="190"/>
      <c r="G91" s="190"/>
    </row>
    <row r="93" spans="1:7" x14ac:dyDescent="0.25">
      <c r="A93" s="88" t="s">
        <v>324</v>
      </c>
      <c r="B93" s="88"/>
      <c r="C93" s="65"/>
      <c r="D93" s="65"/>
      <c r="E93" s="65"/>
      <c r="F93" s="65"/>
    </row>
    <row r="94" spans="1:7" x14ac:dyDescent="0.25">
      <c r="A94" s="61" t="s">
        <v>7</v>
      </c>
      <c r="B94" s="61" t="s">
        <v>22</v>
      </c>
      <c r="C94" s="61" t="s">
        <v>10</v>
      </c>
      <c r="D94" s="62" t="s">
        <v>319</v>
      </c>
      <c r="E94" s="63"/>
      <c r="F94" s="64"/>
    </row>
    <row r="95" spans="1:7" ht="24.75" x14ac:dyDescent="0.25">
      <c r="A95" s="209">
        <v>1160</v>
      </c>
      <c r="B95" s="280" t="s">
        <v>320</v>
      </c>
      <c r="C95" s="281">
        <v>0</v>
      </c>
      <c r="D95" s="229"/>
      <c r="E95" s="229"/>
      <c r="F95" s="229"/>
    </row>
    <row r="96" spans="1:7" ht="24.75" x14ac:dyDescent="0.25">
      <c r="A96" s="182">
        <v>1161</v>
      </c>
      <c r="B96" s="234" t="s">
        <v>321</v>
      </c>
      <c r="C96" s="282">
        <v>0</v>
      </c>
      <c r="D96" s="232"/>
      <c r="E96" s="232"/>
      <c r="F96" s="232"/>
    </row>
    <row r="97" spans="1:6" x14ac:dyDescent="0.25">
      <c r="A97" s="224">
        <v>1162</v>
      </c>
      <c r="B97" s="190" t="s">
        <v>322</v>
      </c>
      <c r="C97" s="283">
        <v>0</v>
      </c>
      <c r="D97" s="190"/>
      <c r="E97" s="190"/>
      <c r="F97" s="190"/>
    </row>
    <row r="99" spans="1:6" x14ac:dyDescent="0.25">
      <c r="A99" s="152" t="s">
        <v>325</v>
      </c>
      <c r="B99" s="152"/>
      <c r="C99" s="152"/>
      <c r="D99" s="152"/>
    </row>
    <row r="100" spans="1:6" x14ac:dyDescent="0.25">
      <c r="A100" s="161" t="s">
        <v>7</v>
      </c>
      <c r="B100" s="161" t="s">
        <v>8</v>
      </c>
      <c r="C100" s="160" t="s">
        <v>10</v>
      </c>
      <c r="D100" s="160" t="s">
        <v>18</v>
      </c>
    </row>
    <row r="101" spans="1:6" x14ac:dyDescent="0.25">
      <c r="A101" s="284">
        <v>1290</v>
      </c>
      <c r="B101" s="285" t="s">
        <v>113</v>
      </c>
      <c r="C101" s="286">
        <v>0</v>
      </c>
      <c r="D101" s="287"/>
    </row>
    <row r="102" spans="1:6" x14ac:dyDescent="0.25">
      <c r="A102" s="288">
        <v>1291</v>
      </c>
      <c r="B102" s="289" t="s">
        <v>127</v>
      </c>
      <c r="C102" s="290">
        <v>0</v>
      </c>
      <c r="D102" s="291"/>
    </row>
    <row r="103" spans="1:6" x14ac:dyDescent="0.25">
      <c r="A103" s="292">
        <v>1292</v>
      </c>
      <c r="B103" s="293" t="s">
        <v>128</v>
      </c>
      <c r="C103" s="290">
        <v>0</v>
      </c>
      <c r="D103" s="291"/>
    </row>
    <row r="104" spans="1:6" x14ac:dyDescent="0.25">
      <c r="A104" s="294">
        <v>1293</v>
      </c>
      <c r="B104" s="295" t="s">
        <v>129</v>
      </c>
      <c r="C104" s="296">
        <v>0</v>
      </c>
      <c r="D104" s="297"/>
    </row>
    <row r="107" spans="1:6" ht="15" customHeight="1" x14ac:dyDescent="0.25"/>
    <row r="115" spans="1:8" ht="21.75" customHeight="1" x14ac:dyDescent="0.25"/>
    <row r="116" spans="1:8" ht="28.5" customHeight="1" x14ac:dyDescent="0.25"/>
    <row r="121" spans="1:8" x14ac:dyDescent="0.25">
      <c r="A121" s="154" t="s">
        <v>326</v>
      </c>
      <c r="B121" s="154"/>
      <c r="C121" s="153"/>
      <c r="D121" s="153"/>
      <c r="E121" s="153"/>
      <c r="F121" s="32"/>
      <c r="G121" s="32"/>
      <c r="H121" s="33"/>
    </row>
    <row r="122" spans="1:8" ht="24" x14ac:dyDescent="0.25">
      <c r="A122" s="167" t="s">
        <v>7</v>
      </c>
      <c r="B122" s="167" t="s">
        <v>8</v>
      </c>
      <c r="C122" s="157" t="s">
        <v>10</v>
      </c>
      <c r="D122" s="167" t="s">
        <v>281</v>
      </c>
      <c r="E122" s="167" t="s">
        <v>282</v>
      </c>
      <c r="F122" s="167" t="s">
        <v>283</v>
      </c>
      <c r="G122" s="167" t="s">
        <v>284</v>
      </c>
      <c r="H122" s="90" t="s">
        <v>285</v>
      </c>
    </row>
    <row r="123" spans="1:8" x14ac:dyDescent="0.25">
      <c r="A123" s="195">
        <v>2110</v>
      </c>
      <c r="B123" s="210" t="s">
        <v>327</v>
      </c>
      <c r="C123" s="197">
        <f>SUM(C124:C132)</f>
        <v>25807719.359999999</v>
      </c>
      <c r="D123" s="197">
        <f t="shared" ref="D123:H123" si="3">SUM(D124:D132)</f>
        <v>0</v>
      </c>
      <c r="E123" s="197">
        <f t="shared" si="3"/>
        <v>0</v>
      </c>
      <c r="F123" s="197">
        <f t="shared" si="3"/>
        <v>0</v>
      </c>
      <c r="G123" s="197">
        <f t="shared" si="3"/>
        <v>0</v>
      </c>
      <c r="H123" s="298">
        <f t="shared" si="3"/>
        <v>0</v>
      </c>
    </row>
    <row r="124" spans="1:8" x14ac:dyDescent="0.25">
      <c r="A124" s="200">
        <v>2111</v>
      </c>
      <c r="B124" s="183" t="s">
        <v>328</v>
      </c>
      <c r="C124" s="214">
        <v>4415027.05</v>
      </c>
      <c r="D124" s="214"/>
      <c r="E124" s="215"/>
      <c r="F124" s="216"/>
      <c r="G124" s="216"/>
      <c r="H124" s="217"/>
    </row>
    <row r="125" spans="1:8" x14ac:dyDescent="0.25">
      <c r="A125" s="200">
        <v>2112</v>
      </c>
      <c r="B125" s="183" t="s">
        <v>329</v>
      </c>
      <c r="C125" s="215">
        <v>0</v>
      </c>
      <c r="D125" s="218"/>
      <c r="E125" s="218"/>
      <c r="F125" s="219"/>
      <c r="G125" s="219"/>
      <c r="H125" s="217"/>
    </row>
    <row r="126" spans="1:8" ht="24" x14ac:dyDescent="0.25">
      <c r="A126" s="200">
        <v>2113</v>
      </c>
      <c r="B126" s="299" t="s">
        <v>330</v>
      </c>
      <c r="C126" s="222">
        <v>750338.3</v>
      </c>
      <c r="D126" s="222"/>
      <c r="E126" s="218"/>
      <c r="F126" s="223"/>
      <c r="G126" s="223"/>
      <c r="H126" s="217"/>
    </row>
    <row r="127" spans="1:8" ht="24.75" x14ac:dyDescent="0.25">
      <c r="A127" s="200">
        <v>2114</v>
      </c>
      <c r="B127" s="300" t="s">
        <v>331</v>
      </c>
      <c r="C127" s="222">
        <v>0</v>
      </c>
      <c r="D127" s="222"/>
      <c r="E127" s="218"/>
      <c r="F127" s="223"/>
      <c r="G127" s="223"/>
      <c r="H127" s="217"/>
    </row>
    <row r="128" spans="1:8" ht="24.75" x14ac:dyDescent="0.25">
      <c r="A128" s="200">
        <v>2115</v>
      </c>
      <c r="B128" s="300" t="s">
        <v>332</v>
      </c>
      <c r="C128" s="222">
        <v>0</v>
      </c>
      <c r="D128" s="222"/>
      <c r="E128" s="218"/>
      <c r="F128" s="219"/>
      <c r="G128" s="219"/>
      <c r="H128" s="217"/>
    </row>
    <row r="129" spans="1:8" ht="24" x14ac:dyDescent="0.25">
      <c r="A129" s="200">
        <v>2116</v>
      </c>
      <c r="B129" s="301" t="s">
        <v>333</v>
      </c>
      <c r="C129" s="222">
        <v>0</v>
      </c>
      <c r="D129" s="222"/>
      <c r="E129" s="218"/>
      <c r="F129" s="219"/>
      <c r="G129" s="219"/>
      <c r="H129" s="217"/>
    </row>
    <row r="130" spans="1:8" ht="24" x14ac:dyDescent="0.25">
      <c r="A130" s="200">
        <v>2117</v>
      </c>
      <c r="B130" s="201" t="s">
        <v>334</v>
      </c>
      <c r="C130" s="202">
        <v>20194856.260000002</v>
      </c>
      <c r="D130" s="302"/>
      <c r="E130" s="302"/>
      <c r="F130" s="302"/>
      <c r="G130" s="302"/>
      <c r="H130" s="217"/>
    </row>
    <row r="131" spans="1:8" ht="24.75" x14ac:dyDescent="0.25">
      <c r="A131" s="303">
        <v>2118</v>
      </c>
      <c r="B131" s="234" t="s">
        <v>335</v>
      </c>
      <c r="C131" s="304">
        <v>0</v>
      </c>
      <c r="D131" s="305"/>
      <c r="E131" s="305"/>
      <c r="F131" s="305"/>
      <c r="G131" s="305"/>
      <c r="H131" s="305"/>
    </row>
    <row r="132" spans="1:8" x14ac:dyDescent="0.25">
      <c r="A132" s="200">
        <v>2119</v>
      </c>
      <c r="B132" s="232" t="s">
        <v>336</v>
      </c>
      <c r="C132" s="306">
        <v>447497.75</v>
      </c>
      <c r="D132" s="232"/>
      <c r="E132" s="305"/>
      <c r="F132" s="305"/>
      <c r="G132" s="305"/>
      <c r="H132" s="305"/>
    </row>
    <row r="133" spans="1:8" x14ac:dyDescent="0.25">
      <c r="A133" s="200">
        <v>2120</v>
      </c>
      <c r="B133" s="232" t="s">
        <v>337</v>
      </c>
      <c r="C133" s="307">
        <f>SUM(C134:C136)</f>
        <v>0</v>
      </c>
      <c r="D133" s="307">
        <f t="shared" ref="D133:H133" si="4">SUM(D134:D136)</f>
        <v>0</v>
      </c>
      <c r="E133" s="307">
        <f t="shared" si="4"/>
        <v>0</v>
      </c>
      <c r="F133" s="307">
        <f t="shared" si="4"/>
        <v>0</v>
      </c>
      <c r="G133" s="307">
        <f t="shared" si="4"/>
        <v>0</v>
      </c>
      <c r="H133" s="308">
        <f t="shared" si="4"/>
        <v>0</v>
      </c>
    </row>
    <row r="134" spans="1:8" x14ac:dyDescent="0.25">
      <c r="A134" s="200">
        <v>2121</v>
      </c>
      <c r="B134" s="232" t="s">
        <v>338</v>
      </c>
      <c r="C134" s="306">
        <v>0</v>
      </c>
      <c r="D134" s="232"/>
      <c r="E134" s="305"/>
      <c r="F134" s="305"/>
      <c r="G134" s="305"/>
      <c r="H134" s="305"/>
    </row>
    <row r="135" spans="1:8" ht="24.75" x14ac:dyDescent="0.25">
      <c r="A135" s="303">
        <v>2122</v>
      </c>
      <c r="B135" s="234" t="s">
        <v>339</v>
      </c>
      <c r="C135" s="306">
        <v>0</v>
      </c>
      <c r="D135" s="232"/>
      <c r="E135" s="305"/>
      <c r="F135" s="305"/>
      <c r="G135" s="305"/>
      <c r="H135" s="305"/>
    </row>
    <row r="136" spans="1:8" x14ac:dyDescent="0.25">
      <c r="A136" s="309">
        <v>2129</v>
      </c>
      <c r="B136" s="190" t="s">
        <v>340</v>
      </c>
      <c r="C136" s="310">
        <v>0</v>
      </c>
      <c r="D136" s="190"/>
      <c r="E136" s="311"/>
      <c r="F136" s="311"/>
      <c r="G136" s="311"/>
      <c r="H136" s="311"/>
    </row>
    <row r="137" spans="1:8" x14ac:dyDescent="0.25">
      <c r="A137" s="97"/>
      <c r="B137" s="36"/>
      <c r="C137" s="57"/>
      <c r="D137" s="36"/>
      <c r="E137" s="14"/>
      <c r="F137" s="14"/>
      <c r="G137" s="14"/>
      <c r="H137" s="14"/>
    </row>
    <row r="138" spans="1:8" x14ac:dyDescent="0.25">
      <c r="A138" s="93" t="s">
        <v>341</v>
      </c>
      <c r="B138" s="93"/>
      <c r="C138" s="94"/>
      <c r="D138" s="95"/>
      <c r="E138" s="95"/>
      <c r="F138" s="96"/>
      <c r="G138" s="96"/>
    </row>
    <row r="139" spans="1:8" x14ac:dyDescent="0.25">
      <c r="A139" s="155" t="s">
        <v>7</v>
      </c>
      <c r="B139" s="155" t="s">
        <v>8</v>
      </c>
      <c r="C139" s="157" t="s">
        <v>10</v>
      </c>
      <c r="D139" s="410" t="s">
        <v>32</v>
      </c>
      <c r="E139" s="157" t="s">
        <v>18</v>
      </c>
      <c r="F139" s="160" t="s">
        <v>33</v>
      </c>
      <c r="G139" s="160"/>
    </row>
    <row r="140" spans="1:8" x14ac:dyDescent="0.25">
      <c r="A140" s="164"/>
      <c r="B140" s="164"/>
      <c r="C140" s="169"/>
      <c r="D140" s="411"/>
      <c r="E140" s="169"/>
      <c r="F140" s="91" t="s">
        <v>34</v>
      </c>
      <c r="G140" s="91" t="s">
        <v>35</v>
      </c>
    </row>
    <row r="141" spans="1:8" ht="24.75" x14ac:dyDescent="0.25">
      <c r="A141" s="312">
        <v>2160</v>
      </c>
      <c r="B141" s="313" t="s">
        <v>130</v>
      </c>
      <c r="C141" s="314">
        <v>0</v>
      </c>
      <c r="D141" s="315"/>
      <c r="E141" s="316"/>
      <c r="F141" s="317"/>
      <c r="G141" s="317"/>
    </row>
    <row r="142" spans="1:8" x14ac:dyDescent="0.25">
      <c r="A142" s="182">
        <v>2161</v>
      </c>
      <c r="B142" s="318" t="s">
        <v>131</v>
      </c>
      <c r="C142" s="319">
        <v>0</v>
      </c>
      <c r="D142" s="320"/>
      <c r="E142" s="321"/>
      <c r="F142" s="322"/>
      <c r="G142" s="322"/>
    </row>
    <row r="143" spans="1:8" x14ac:dyDescent="0.25">
      <c r="A143" s="182">
        <v>2162</v>
      </c>
      <c r="B143" s="318" t="s">
        <v>132</v>
      </c>
      <c r="C143" s="319">
        <v>0</v>
      </c>
      <c r="D143" s="320"/>
      <c r="E143" s="321"/>
      <c r="F143" s="322"/>
      <c r="G143" s="322"/>
    </row>
    <row r="144" spans="1:8" x14ac:dyDescent="0.25">
      <c r="A144" s="182">
        <v>2163</v>
      </c>
      <c r="B144" s="318" t="s">
        <v>133</v>
      </c>
      <c r="C144" s="319">
        <v>0</v>
      </c>
      <c r="D144" s="320"/>
      <c r="E144" s="321"/>
      <c r="F144" s="322"/>
      <c r="G144" s="322"/>
    </row>
    <row r="145" spans="1:7" x14ac:dyDescent="0.25">
      <c r="A145" s="182">
        <v>2164</v>
      </c>
      <c r="B145" s="318" t="s">
        <v>134</v>
      </c>
      <c r="C145" s="319">
        <v>0</v>
      </c>
      <c r="D145" s="320"/>
      <c r="E145" s="321"/>
      <c r="F145" s="322"/>
      <c r="G145" s="322"/>
    </row>
    <row r="146" spans="1:7" x14ac:dyDescent="0.25">
      <c r="A146" s="182">
        <v>2165</v>
      </c>
      <c r="B146" s="318" t="s">
        <v>135</v>
      </c>
      <c r="C146" s="319">
        <v>0</v>
      </c>
      <c r="D146" s="320"/>
      <c r="E146" s="321"/>
      <c r="F146" s="322"/>
      <c r="G146" s="322"/>
    </row>
    <row r="147" spans="1:7" x14ac:dyDescent="0.25">
      <c r="A147" s="224">
        <v>2166</v>
      </c>
      <c r="B147" s="323" t="s">
        <v>136</v>
      </c>
      <c r="C147" s="324">
        <v>0</v>
      </c>
      <c r="D147" s="325"/>
      <c r="E147" s="326"/>
      <c r="F147" s="204"/>
      <c r="G147" s="204"/>
    </row>
    <row r="148" spans="1:7" x14ac:dyDescent="0.25">
      <c r="A148" s="98"/>
      <c r="B148" s="99"/>
      <c r="C148" s="100"/>
      <c r="D148" s="92"/>
      <c r="E148" s="20"/>
      <c r="F148" s="19"/>
      <c r="G148" s="19"/>
    </row>
    <row r="149" spans="1:7" x14ac:dyDescent="0.25">
      <c r="A149" s="171" t="s">
        <v>342</v>
      </c>
      <c r="B149" s="171"/>
      <c r="C149" s="171"/>
      <c r="D149" s="93"/>
      <c r="E149" s="93"/>
      <c r="F149" s="93"/>
    </row>
    <row r="150" spans="1:7" x14ac:dyDescent="0.25">
      <c r="A150" s="161" t="s">
        <v>7</v>
      </c>
      <c r="B150" s="8" t="s">
        <v>8</v>
      </c>
      <c r="C150" s="160" t="s">
        <v>9</v>
      </c>
      <c r="D150" s="160" t="s">
        <v>10</v>
      </c>
      <c r="E150" s="160" t="s">
        <v>32</v>
      </c>
      <c r="F150" s="160" t="s">
        <v>18</v>
      </c>
    </row>
    <row r="151" spans="1:7" x14ac:dyDescent="0.25">
      <c r="A151" s="327">
        <v>2159</v>
      </c>
      <c r="B151" s="210" t="s">
        <v>137</v>
      </c>
      <c r="C151" s="211"/>
      <c r="D151" s="211">
        <v>0</v>
      </c>
      <c r="E151" s="211"/>
      <c r="F151" s="211"/>
    </row>
    <row r="152" spans="1:7" x14ac:dyDescent="0.25">
      <c r="A152" s="328">
        <v>2199</v>
      </c>
      <c r="B152" s="183" t="s">
        <v>138</v>
      </c>
      <c r="C152" s="215"/>
      <c r="D152" s="215">
        <v>0</v>
      </c>
      <c r="E152" s="215"/>
      <c r="F152" s="215"/>
    </row>
    <row r="153" spans="1:7" x14ac:dyDescent="0.25">
      <c r="A153" s="328">
        <v>2240</v>
      </c>
      <c r="B153" s="183" t="s">
        <v>139</v>
      </c>
      <c r="C153" s="215"/>
      <c r="D153" s="215">
        <v>0</v>
      </c>
      <c r="E153" s="215"/>
      <c r="F153" s="215"/>
    </row>
    <row r="154" spans="1:7" x14ac:dyDescent="0.25">
      <c r="A154" s="328">
        <v>2241</v>
      </c>
      <c r="B154" s="183" t="s">
        <v>140</v>
      </c>
      <c r="C154" s="215"/>
      <c r="D154" s="215">
        <v>0</v>
      </c>
      <c r="E154" s="215"/>
      <c r="F154" s="215"/>
    </row>
    <row r="155" spans="1:7" ht="24" x14ac:dyDescent="0.25">
      <c r="A155" s="328">
        <v>2242</v>
      </c>
      <c r="B155" s="183" t="s">
        <v>141</v>
      </c>
      <c r="C155" s="215"/>
      <c r="D155" s="215">
        <v>0</v>
      </c>
      <c r="E155" s="215"/>
      <c r="F155" s="215"/>
    </row>
    <row r="156" spans="1:7" x14ac:dyDescent="0.25">
      <c r="A156" s="329">
        <v>2249</v>
      </c>
      <c r="B156" s="330" t="s">
        <v>142</v>
      </c>
      <c r="C156" s="240"/>
      <c r="D156" s="240">
        <v>0</v>
      </c>
      <c r="E156" s="240"/>
      <c r="F156" s="240"/>
    </row>
    <row r="164" spans="1:7" x14ac:dyDescent="0.25">
      <c r="A164" s="6" t="s">
        <v>103</v>
      </c>
      <c r="B164" s="6"/>
      <c r="C164" s="6"/>
      <c r="D164" s="6"/>
      <c r="E164" s="6"/>
      <c r="F164" s="7"/>
      <c r="G164" s="7"/>
    </row>
    <row r="165" spans="1:7" x14ac:dyDescent="0.25">
      <c r="A165" s="147" t="s">
        <v>5</v>
      </c>
      <c r="B165" s="147"/>
      <c r="C165" s="147"/>
      <c r="D165" s="147"/>
      <c r="E165" s="147"/>
      <c r="F165" s="147"/>
      <c r="G165" s="147"/>
    </row>
    <row r="166" spans="1:7" x14ac:dyDescent="0.25">
      <c r="A166" s="147" t="s">
        <v>36</v>
      </c>
      <c r="B166" s="147"/>
      <c r="C166" s="147"/>
      <c r="D166" s="147"/>
      <c r="E166" s="147"/>
      <c r="F166" s="147"/>
      <c r="G166" s="147"/>
    </row>
    <row r="168" spans="1:7" x14ac:dyDescent="0.25">
      <c r="A168" s="150" t="s">
        <v>344</v>
      </c>
      <c r="B168" s="150"/>
      <c r="C168" s="51"/>
      <c r="D168" s="51"/>
      <c r="E168" s="51"/>
    </row>
    <row r="169" spans="1:7" x14ac:dyDescent="0.25">
      <c r="A169" s="101" t="s">
        <v>7</v>
      </c>
      <c r="B169" s="102" t="s">
        <v>8</v>
      </c>
      <c r="C169" s="103" t="s">
        <v>10</v>
      </c>
      <c r="D169" s="103" t="s">
        <v>32</v>
      </c>
      <c r="E169" s="103" t="s">
        <v>18</v>
      </c>
    </row>
    <row r="170" spans="1:7" x14ac:dyDescent="0.25">
      <c r="A170" s="241">
        <v>4100</v>
      </c>
      <c r="B170" s="331" t="s">
        <v>159</v>
      </c>
      <c r="C170" s="332">
        <f>C171+C180+C186+C188+C193+C198+C208+C213</f>
        <v>64414536.699999996</v>
      </c>
      <c r="D170" s="333" t="s">
        <v>114</v>
      </c>
      <c r="E170" s="333"/>
    </row>
    <row r="171" spans="1:7" x14ac:dyDescent="0.25">
      <c r="A171" s="334">
        <v>4110</v>
      </c>
      <c r="B171" s="335" t="s">
        <v>160</v>
      </c>
      <c r="C171" s="336">
        <f>SUM(C172:C179)</f>
        <v>22329398.529999997</v>
      </c>
      <c r="D171" s="337" t="s">
        <v>114</v>
      </c>
      <c r="E171" s="338"/>
    </row>
    <row r="172" spans="1:7" x14ac:dyDescent="0.25">
      <c r="A172" s="339">
        <v>4111</v>
      </c>
      <c r="B172" s="340" t="s">
        <v>161</v>
      </c>
      <c r="C172" s="341">
        <v>4347.83</v>
      </c>
      <c r="D172" s="337" t="s">
        <v>114</v>
      </c>
      <c r="E172" s="338"/>
    </row>
    <row r="173" spans="1:7" x14ac:dyDescent="0.25">
      <c r="A173" s="339">
        <v>4112</v>
      </c>
      <c r="B173" s="340" t="s">
        <v>162</v>
      </c>
      <c r="C173" s="341">
        <v>8966470</v>
      </c>
      <c r="D173" s="337" t="s">
        <v>114</v>
      </c>
      <c r="E173" s="338"/>
    </row>
    <row r="174" spans="1:7" x14ac:dyDescent="0.25">
      <c r="A174" s="339">
        <v>4113</v>
      </c>
      <c r="B174" s="342" t="s">
        <v>64</v>
      </c>
      <c r="C174" s="341">
        <v>9175103.2899999991</v>
      </c>
      <c r="D174" s="337" t="s">
        <v>114</v>
      </c>
      <c r="E174" s="338"/>
    </row>
    <row r="175" spans="1:7" x14ac:dyDescent="0.25">
      <c r="A175" s="339">
        <v>4114</v>
      </c>
      <c r="B175" s="342" t="s">
        <v>163</v>
      </c>
      <c r="C175" s="341">
        <v>0</v>
      </c>
      <c r="D175" s="337" t="s">
        <v>114</v>
      </c>
      <c r="E175" s="338"/>
    </row>
    <row r="176" spans="1:7" x14ac:dyDescent="0.25">
      <c r="A176" s="339">
        <v>4115</v>
      </c>
      <c r="B176" s="340" t="s">
        <v>164</v>
      </c>
      <c r="C176" s="341">
        <v>0</v>
      </c>
      <c r="D176" s="337" t="s">
        <v>114</v>
      </c>
      <c r="E176" s="338"/>
    </row>
    <row r="177" spans="1:5" x14ac:dyDescent="0.25">
      <c r="A177" s="339">
        <v>4116</v>
      </c>
      <c r="B177" s="340" t="s">
        <v>165</v>
      </c>
      <c r="C177" s="341">
        <v>0</v>
      </c>
      <c r="D177" s="337" t="s">
        <v>114</v>
      </c>
      <c r="E177" s="338"/>
    </row>
    <row r="178" spans="1:5" x14ac:dyDescent="0.25">
      <c r="A178" s="339">
        <v>4117</v>
      </c>
      <c r="B178" s="340" t="s">
        <v>166</v>
      </c>
      <c r="C178" s="341">
        <v>0</v>
      </c>
      <c r="D178" s="337" t="s">
        <v>114</v>
      </c>
      <c r="E178" s="338"/>
    </row>
    <row r="179" spans="1:5" x14ac:dyDescent="0.25">
      <c r="A179" s="339">
        <v>4119</v>
      </c>
      <c r="B179" s="342" t="s">
        <v>65</v>
      </c>
      <c r="C179" s="341">
        <v>4183477.41</v>
      </c>
      <c r="D179" s="337" t="s">
        <v>114</v>
      </c>
      <c r="E179" s="338"/>
    </row>
    <row r="180" spans="1:5" x14ac:dyDescent="0.25">
      <c r="A180" s="334">
        <v>4120</v>
      </c>
      <c r="B180" s="343" t="s">
        <v>167</v>
      </c>
      <c r="C180" s="344">
        <f>SUM(C181:C185)</f>
        <v>0</v>
      </c>
      <c r="D180" s="337" t="s">
        <v>114</v>
      </c>
      <c r="E180" s="338"/>
    </row>
    <row r="181" spans="1:5" x14ac:dyDescent="0.25">
      <c r="A181" s="339">
        <v>4121</v>
      </c>
      <c r="B181" s="342" t="s">
        <v>168</v>
      </c>
      <c r="C181" s="341">
        <v>0</v>
      </c>
      <c r="D181" s="337" t="s">
        <v>114</v>
      </c>
      <c r="E181" s="338"/>
    </row>
    <row r="182" spans="1:5" x14ac:dyDescent="0.25">
      <c r="A182" s="339">
        <v>4122</v>
      </c>
      <c r="B182" s="342" t="s">
        <v>169</v>
      </c>
      <c r="C182" s="341">
        <v>0</v>
      </c>
      <c r="D182" s="337" t="s">
        <v>114</v>
      </c>
      <c r="E182" s="338"/>
    </row>
    <row r="183" spans="1:5" x14ac:dyDescent="0.25">
      <c r="A183" s="339">
        <v>4123</v>
      </c>
      <c r="B183" s="342" t="s">
        <v>170</v>
      </c>
      <c r="C183" s="341">
        <v>0</v>
      </c>
      <c r="D183" s="337" t="s">
        <v>114</v>
      </c>
      <c r="E183" s="338"/>
    </row>
    <row r="184" spans="1:5" x14ac:dyDescent="0.25">
      <c r="A184" s="339">
        <v>4124</v>
      </c>
      <c r="B184" s="342" t="s">
        <v>171</v>
      </c>
      <c r="C184" s="341">
        <v>0</v>
      </c>
      <c r="D184" s="337" t="s">
        <v>114</v>
      </c>
      <c r="E184" s="338"/>
    </row>
    <row r="185" spans="1:5" x14ac:dyDescent="0.25">
      <c r="A185" s="339">
        <v>4129</v>
      </c>
      <c r="B185" s="342" t="s">
        <v>172</v>
      </c>
      <c r="C185" s="341">
        <v>0</v>
      </c>
      <c r="D185" s="337" t="s">
        <v>114</v>
      </c>
      <c r="E185" s="338"/>
    </row>
    <row r="186" spans="1:5" x14ac:dyDescent="0.25">
      <c r="A186" s="334">
        <v>4130</v>
      </c>
      <c r="B186" s="343" t="s">
        <v>173</v>
      </c>
      <c r="C186" s="344">
        <f>SUM(C187)</f>
        <v>0</v>
      </c>
      <c r="D186" s="337" t="s">
        <v>114</v>
      </c>
      <c r="E186" s="338"/>
    </row>
    <row r="187" spans="1:5" x14ac:dyDescent="0.25">
      <c r="A187" s="339">
        <v>4131</v>
      </c>
      <c r="B187" s="342" t="s">
        <v>174</v>
      </c>
      <c r="C187" s="341">
        <v>0</v>
      </c>
      <c r="D187" s="337" t="s">
        <v>114</v>
      </c>
      <c r="E187" s="338"/>
    </row>
    <row r="188" spans="1:5" x14ac:dyDescent="0.25">
      <c r="A188" s="334">
        <v>4140</v>
      </c>
      <c r="B188" s="343" t="s">
        <v>66</v>
      </c>
      <c r="C188" s="344">
        <f>SUM(C189:C192)</f>
        <v>21842957.829999998</v>
      </c>
      <c r="D188" s="337" t="s">
        <v>114</v>
      </c>
      <c r="E188" s="338"/>
    </row>
    <row r="189" spans="1:5" x14ac:dyDescent="0.25">
      <c r="A189" s="339">
        <v>4141</v>
      </c>
      <c r="B189" s="342" t="s">
        <v>175</v>
      </c>
      <c r="C189" s="341">
        <v>1685884.13</v>
      </c>
      <c r="D189" s="337" t="s">
        <v>114</v>
      </c>
      <c r="E189" s="338"/>
    </row>
    <row r="190" spans="1:5" x14ac:dyDescent="0.25">
      <c r="A190" s="339">
        <v>4143</v>
      </c>
      <c r="B190" s="342" t="s">
        <v>176</v>
      </c>
      <c r="C190" s="341">
        <v>6252050.54</v>
      </c>
      <c r="D190" s="337" t="s">
        <v>114</v>
      </c>
      <c r="E190" s="338"/>
    </row>
    <row r="191" spans="1:5" x14ac:dyDescent="0.25">
      <c r="A191" s="339">
        <v>4144</v>
      </c>
      <c r="B191" s="342" t="s">
        <v>177</v>
      </c>
      <c r="C191" s="341">
        <v>0</v>
      </c>
      <c r="D191" s="337" t="s">
        <v>114</v>
      </c>
      <c r="E191" s="338"/>
    </row>
    <row r="192" spans="1:5" x14ac:dyDescent="0.25">
      <c r="A192" s="339">
        <v>4149</v>
      </c>
      <c r="B192" s="342" t="s">
        <v>178</v>
      </c>
      <c r="C192" s="341">
        <v>13905023.16</v>
      </c>
      <c r="D192" s="337" t="s">
        <v>114</v>
      </c>
      <c r="E192" s="338"/>
    </row>
    <row r="193" spans="1:5" x14ac:dyDescent="0.25">
      <c r="A193" s="334">
        <v>4150</v>
      </c>
      <c r="B193" s="343" t="s">
        <v>179</v>
      </c>
      <c r="C193" s="344">
        <f>SUM(C194:C197)</f>
        <v>12970570.41</v>
      </c>
      <c r="D193" s="337" t="s">
        <v>114</v>
      </c>
      <c r="E193" s="338"/>
    </row>
    <row r="194" spans="1:5" x14ac:dyDescent="0.25">
      <c r="A194" s="339">
        <v>4151</v>
      </c>
      <c r="B194" s="342" t="s">
        <v>180</v>
      </c>
      <c r="C194" s="341">
        <v>3267830.35</v>
      </c>
      <c r="D194" s="337" t="s">
        <v>114</v>
      </c>
      <c r="E194" s="338"/>
    </row>
    <row r="195" spans="1:5" ht="23.25" x14ac:dyDescent="0.25">
      <c r="A195" s="339">
        <v>4152</v>
      </c>
      <c r="B195" s="345" t="s">
        <v>181</v>
      </c>
      <c r="C195" s="341">
        <v>0</v>
      </c>
      <c r="D195" s="337" t="s">
        <v>114</v>
      </c>
      <c r="E195" s="338"/>
    </row>
    <row r="196" spans="1:5" x14ac:dyDescent="0.25">
      <c r="A196" s="339">
        <v>4153</v>
      </c>
      <c r="B196" s="342" t="s">
        <v>182</v>
      </c>
      <c r="C196" s="341">
        <v>0</v>
      </c>
      <c r="D196" s="337" t="s">
        <v>114</v>
      </c>
      <c r="E196" s="338"/>
    </row>
    <row r="197" spans="1:5" x14ac:dyDescent="0.25">
      <c r="A197" s="339">
        <v>4159</v>
      </c>
      <c r="B197" s="342" t="s">
        <v>183</v>
      </c>
      <c r="C197" s="341">
        <v>9702740.0600000005</v>
      </c>
      <c r="D197" s="337" t="s">
        <v>114</v>
      </c>
      <c r="E197" s="338"/>
    </row>
    <row r="198" spans="1:5" x14ac:dyDescent="0.25">
      <c r="A198" s="334">
        <v>4160</v>
      </c>
      <c r="B198" s="343" t="s">
        <v>184</v>
      </c>
      <c r="C198" s="344">
        <f>SUM(C199:C207)</f>
        <v>7271609.9299999997</v>
      </c>
      <c r="D198" s="337" t="s">
        <v>114</v>
      </c>
      <c r="E198" s="338"/>
    </row>
    <row r="199" spans="1:5" x14ac:dyDescent="0.25">
      <c r="A199" s="339">
        <v>4161</v>
      </c>
      <c r="B199" s="346" t="s">
        <v>70</v>
      </c>
      <c r="C199" s="341">
        <v>0</v>
      </c>
      <c r="D199" s="337" t="s">
        <v>114</v>
      </c>
      <c r="E199" s="338"/>
    </row>
    <row r="200" spans="1:5" x14ac:dyDescent="0.25">
      <c r="A200" s="339">
        <v>4162</v>
      </c>
      <c r="B200" s="342" t="s">
        <v>185</v>
      </c>
      <c r="C200" s="341">
        <v>727662.88</v>
      </c>
      <c r="D200" s="337" t="s">
        <v>114</v>
      </c>
      <c r="E200" s="338"/>
    </row>
    <row r="201" spans="1:5" x14ac:dyDescent="0.25">
      <c r="A201" s="339">
        <v>4163</v>
      </c>
      <c r="B201" s="342" t="s">
        <v>186</v>
      </c>
      <c r="C201" s="341">
        <v>0</v>
      </c>
      <c r="D201" s="337" t="s">
        <v>114</v>
      </c>
      <c r="E201" s="338"/>
    </row>
    <row r="202" spans="1:5" x14ac:dyDescent="0.25">
      <c r="A202" s="339">
        <v>4164</v>
      </c>
      <c r="B202" s="342" t="s">
        <v>187</v>
      </c>
      <c r="C202" s="341">
        <v>0</v>
      </c>
      <c r="D202" s="337" t="s">
        <v>114</v>
      </c>
      <c r="E202" s="338"/>
    </row>
    <row r="203" spans="1:5" x14ac:dyDescent="0.25">
      <c r="A203" s="339">
        <v>4165</v>
      </c>
      <c r="B203" s="342" t="s">
        <v>188</v>
      </c>
      <c r="C203" s="341">
        <v>0</v>
      </c>
      <c r="D203" s="337" t="s">
        <v>114</v>
      </c>
      <c r="E203" s="338"/>
    </row>
    <row r="204" spans="1:5" ht="23.25" x14ac:dyDescent="0.25">
      <c r="A204" s="339">
        <v>4166</v>
      </c>
      <c r="B204" s="345" t="s">
        <v>189</v>
      </c>
      <c r="C204" s="341">
        <v>0</v>
      </c>
      <c r="D204" s="337" t="s">
        <v>114</v>
      </c>
      <c r="E204" s="338"/>
    </row>
    <row r="205" spans="1:5" x14ac:dyDescent="0.25">
      <c r="A205" s="339">
        <v>4167</v>
      </c>
      <c r="B205" s="342" t="s">
        <v>190</v>
      </c>
      <c r="C205" s="341">
        <v>2655895.1800000002</v>
      </c>
      <c r="D205" s="337" t="s">
        <v>114</v>
      </c>
      <c r="E205" s="338"/>
    </row>
    <row r="206" spans="1:5" x14ac:dyDescent="0.25">
      <c r="A206" s="339">
        <v>4168</v>
      </c>
      <c r="B206" s="342" t="s">
        <v>191</v>
      </c>
      <c r="C206" s="341">
        <v>271451.96000000002</v>
      </c>
      <c r="D206" s="337" t="s">
        <v>114</v>
      </c>
      <c r="E206" s="338"/>
    </row>
    <row r="207" spans="1:5" x14ac:dyDescent="0.25">
      <c r="A207" s="339">
        <v>4169</v>
      </c>
      <c r="B207" s="342" t="s">
        <v>192</v>
      </c>
      <c r="C207" s="341">
        <v>3616599.91</v>
      </c>
      <c r="D207" s="337" t="s">
        <v>114</v>
      </c>
      <c r="E207" s="338"/>
    </row>
    <row r="208" spans="1:5" x14ac:dyDescent="0.25">
      <c r="A208" s="334">
        <v>4170</v>
      </c>
      <c r="B208" s="343" t="s">
        <v>193</v>
      </c>
      <c r="C208" s="344">
        <f>SUM(C209:C212)</f>
        <v>0</v>
      </c>
      <c r="D208" s="337"/>
      <c r="E208" s="338"/>
    </row>
    <row r="209" spans="1:5" x14ac:dyDescent="0.25">
      <c r="A209" s="339">
        <v>4171</v>
      </c>
      <c r="B209" s="342" t="s">
        <v>194</v>
      </c>
      <c r="C209" s="341">
        <v>0</v>
      </c>
      <c r="D209" s="337"/>
      <c r="E209" s="338"/>
    </row>
    <row r="210" spans="1:5" ht="23.25" x14ac:dyDescent="0.25">
      <c r="A210" s="339">
        <v>4172</v>
      </c>
      <c r="B210" s="345" t="s">
        <v>195</v>
      </c>
      <c r="C210" s="341">
        <v>0</v>
      </c>
      <c r="D210" s="337"/>
      <c r="E210" s="338"/>
    </row>
    <row r="211" spans="1:5" ht="23.25" x14ac:dyDescent="0.25">
      <c r="A211" s="339">
        <v>4173</v>
      </c>
      <c r="B211" s="345" t="s">
        <v>196</v>
      </c>
      <c r="C211" s="341">
        <v>0</v>
      </c>
      <c r="D211" s="337"/>
      <c r="E211" s="338"/>
    </row>
    <row r="212" spans="1:5" ht="23.25" x14ac:dyDescent="0.25">
      <c r="A212" s="339">
        <v>4174</v>
      </c>
      <c r="B212" s="345" t="s">
        <v>197</v>
      </c>
      <c r="C212" s="341">
        <v>0</v>
      </c>
      <c r="D212" s="337"/>
      <c r="E212" s="338"/>
    </row>
    <row r="213" spans="1:5" ht="23.25" x14ac:dyDescent="0.25">
      <c r="A213" s="334">
        <v>4190</v>
      </c>
      <c r="B213" s="347" t="s">
        <v>198</v>
      </c>
      <c r="C213" s="344">
        <f>SUM(C214:C215)</f>
        <v>0</v>
      </c>
      <c r="D213" s="337"/>
      <c r="E213" s="338"/>
    </row>
    <row r="214" spans="1:5" ht="23.25" x14ac:dyDescent="0.25">
      <c r="A214" s="339">
        <v>4191</v>
      </c>
      <c r="B214" s="345" t="s">
        <v>199</v>
      </c>
      <c r="C214" s="341">
        <v>0</v>
      </c>
      <c r="D214" s="337"/>
      <c r="E214" s="338"/>
    </row>
    <row r="215" spans="1:5" ht="34.5" x14ac:dyDescent="0.25">
      <c r="A215" s="339">
        <v>4192</v>
      </c>
      <c r="B215" s="345" t="s">
        <v>200</v>
      </c>
      <c r="C215" s="341">
        <v>0</v>
      </c>
      <c r="D215" s="337"/>
      <c r="E215" s="338"/>
    </row>
    <row r="216" spans="1:5" ht="22.5" x14ac:dyDescent="0.25">
      <c r="A216" s="348">
        <v>4200</v>
      </c>
      <c r="B216" s="349" t="s">
        <v>201</v>
      </c>
      <c r="C216" s="344">
        <f>C217+C222</f>
        <v>423247913.10000002</v>
      </c>
      <c r="D216" s="337"/>
      <c r="E216" s="337"/>
    </row>
    <row r="217" spans="1:5" x14ac:dyDescent="0.25">
      <c r="A217" s="348">
        <v>4210</v>
      </c>
      <c r="B217" s="350" t="s">
        <v>202</v>
      </c>
      <c r="C217" s="344">
        <f>SUM(C218:C221)</f>
        <v>389949608.69</v>
      </c>
      <c r="D217" s="337" t="s">
        <v>115</v>
      </c>
      <c r="E217" s="337"/>
    </row>
    <row r="218" spans="1:5" x14ac:dyDescent="0.25">
      <c r="A218" s="246">
        <v>4211</v>
      </c>
      <c r="B218" s="351" t="s">
        <v>67</v>
      </c>
      <c r="C218" s="352">
        <v>167866430.55000001</v>
      </c>
      <c r="D218" s="337" t="s">
        <v>115</v>
      </c>
      <c r="E218" s="337" t="s">
        <v>117</v>
      </c>
    </row>
    <row r="219" spans="1:5" x14ac:dyDescent="0.25">
      <c r="A219" s="246">
        <v>4212</v>
      </c>
      <c r="B219" s="351" t="s">
        <v>68</v>
      </c>
      <c r="C219" s="352">
        <v>192941992.97</v>
      </c>
      <c r="D219" s="337" t="s">
        <v>115</v>
      </c>
      <c r="E219" s="337" t="s">
        <v>117</v>
      </c>
    </row>
    <row r="220" spans="1:5" x14ac:dyDescent="0.25">
      <c r="A220" s="246">
        <v>4213</v>
      </c>
      <c r="B220" s="351" t="s">
        <v>69</v>
      </c>
      <c r="C220" s="352">
        <v>27852043.039999999</v>
      </c>
      <c r="D220" s="337" t="s">
        <v>116</v>
      </c>
      <c r="E220" s="337" t="s">
        <v>117</v>
      </c>
    </row>
    <row r="221" spans="1:5" x14ac:dyDescent="0.25">
      <c r="A221" s="246">
        <v>4214</v>
      </c>
      <c r="B221" s="353" t="s">
        <v>70</v>
      </c>
      <c r="C221" s="354">
        <v>1289142.1299999999</v>
      </c>
      <c r="D221" s="337" t="s">
        <v>115</v>
      </c>
      <c r="E221" s="337" t="s">
        <v>117</v>
      </c>
    </row>
    <row r="222" spans="1:5" x14ac:dyDescent="0.25">
      <c r="A222" s="348">
        <v>4220</v>
      </c>
      <c r="B222" s="355" t="s">
        <v>203</v>
      </c>
      <c r="C222" s="344">
        <f>SUM(C223:C228)</f>
        <v>33298304.41</v>
      </c>
      <c r="D222" s="337" t="s">
        <v>116</v>
      </c>
      <c r="E222" s="337"/>
    </row>
    <row r="223" spans="1:5" x14ac:dyDescent="0.25">
      <c r="A223" s="246">
        <v>4221</v>
      </c>
      <c r="B223" s="351" t="s">
        <v>204</v>
      </c>
      <c r="C223" s="341">
        <v>7000000</v>
      </c>
      <c r="D223" s="337" t="s">
        <v>116</v>
      </c>
      <c r="E223" s="337" t="s">
        <v>117</v>
      </c>
    </row>
    <row r="224" spans="1:5" x14ac:dyDescent="0.25">
      <c r="A224" s="246">
        <v>4222</v>
      </c>
      <c r="B224" s="351" t="s">
        <v>205</v>
      </c>
      <c r="C224" s="341">
        <v>0</v>
      </c>
      <c r="D224" s="337"/>
      <c r="E224" s="337"/>
    </row>
    <row r="225" spans="1:5" x14ac:dyDescent="0.25">
      <c r="A225" s="246">
        <v>4223</v>
      </c>
      <c r="B225" s="351" t="s">
        <v>206</v>
      </c>
      <c r="C225" s="341">
        <v>26298304.41</v>
      </c>
      <c r="D225" s="337" t="s">
        <v>116</v>
      </c>
      <c r="E225" s="337" t="s">
        <v>117</v>
      </c>
    </row>
    <row r="226" spans="1:5" x14ac:dyDescent="0.25">
      <c r="A226" s="246">
        <v>4224</v>
      </c>
      <c r="B226" s="351" t="s">
        <v>207</v>
      </c>
      <c r="C226" s="354">
        <v>0</v>
      </c>
      <c r="D226" s="337"/>
      <c r="E226" s="337"/>
    </row>
    <row r="227" spans="1:5" x14ac:dyDescent="0.25">
      <c r="A227" s="246">
        <v>4225</v>
      </c>
      <c r="B227" s="351" t="s">
        <v>208</v>
      </c>
      <c r="C227" s="354">
        <v>0</v>
      </c>
      <c r="D227" s="337"/>
      <c r="E227" s="337"/>
    </row>
    <row r="228" spans="1:5" x14ac:dyDescent="0.25">
      <c r="A228" s="356">
        <v>4226</v>
      </c>
      <c r="B228" s="357" t="s">
        <v>205</v>
      </c>
      <c r="C228" s="358">
        <v>0</v>
      </c>
      <c r="D228" s="359"/>
      <c r="E228" s="359"/>
    </row>
    <row r="230" spans="1:5" x14ac:dyDescent="0.25">
      <c r="A230" s="170" t="s">
        <v>345</v>
      </c>
      <c r="B230" s="170"/>
      <c r="C230" s="170"/>
      <c r="D230" s="170"/>
      <c r="E230" s="170"/>
    </row>
    <row r="231" spans="1:5" x14ac:dyDescent="0.25">
      <c r="A231" s="101" t="s">
        <v>7</v>
      </c>
      <c r="B231" s="102" t="s">
        <v>8</v>
      </c>
      <c r="C231" s="103" t="s">
        <v>10</v>
      </c>
      <c r="D231" s="103" t="s">
        <v>32</v>
      </c>
      <c r="E231" s="103" t="s">
        <v>18</v>
      </c>
    </row>
    <row r="232" spans="1:5" x14ac:dyDescent="0.25">
      <c r="A232" s="67">
        <v>4300</v>
      </c>
      <c r="B232" s="114" t="s">
        <v>257</v>
      </c>
      <c r="C232" s="115">
        <v>0</v>
      </c>
      <c r="D232" s="104"/>
      <c r="E232" s="105"/>
    </row>
    <row r="233" spans="1:5" x14ac:dyDescent="0.25">
      <c r="A233" s="107">
        <v>4310</v>
      </c>
      <c r="B233" s="109" t="s">
        <v>258</v>
      </c>
      <c r="C233" s="116">
        <v>0</v>
      </c>
      <c r="D233" s="106"/>
      <c r="E233" s="108"/>
    </row>
    <row r="234" spans="1:5" x14ac:dyDescent="0.25">
      <c r="A234" s="70">
        <v>4311</v>
      </c>
      <c r="B234" s="110" t="s">
        <v>259</v>
      </c>
      <c r="C234" s="117">
        <v>0</v>
      </c>
      <c r="D234" s="106"/>
      <c r="E234" s="108"/>
    </row>
    <row r="235" spans="1:5" x14ac:dyDescent="0.25">
      <c r="A235" s="70">
        <v>4319</v>
      </c>
      <c r="B235" s="110" t="s">
        <v>260</v>
      </c>
      <c r="C235" s="117">
        <v>0</v>
      </c>
      <c r="D235" s="106"/>
      <c r="E235" s="108"/>
    </row>
    <row r="236" spans="1:5" x14ac:dyDescent="0.25">
      <c r="A236" s="107">
        <v>4320</v>
      </c>
      <c r="B236" s="118" t="s">
        <v>261</v>
      </c>
      <c r="C236" s="116">
        <v>0</v>
      </c>
      <c r="D236" s="106"/>
      <c r="E236" s="108"/>
    </row>
    <row r="237" spans="1:5" ht="22.5" x14ac:dyDescent="0.25">
      <c r="A237" s="70">
        <v>4321</v>
      </c>
      <c r="B237" s="119" t="s">
        <v>262</v>
      </c>
      <c r="C237" s="117">
        <v>0</v>
      </c>
      <c r="D237" s="106"/>
      <c r="E237" s="108"/>
    </row>
    <row r="238" spans="1:5" ht="22.5" x14ac:dyDescent="0.25">
      <c r="A238" s="70">
        <v>4322</v>
      </c>
      <c r="B238" s="120" t="s">
        <v>263</v>
      </c>
      <c r="C238" s="117">
        <v>0</v>
      </c>
      <c r="D238" s="106"/>
      <c r="E238" s="108"/>
    </row>
    <row r="239" spans="1:5" ht="22.5" x14ac:dyDescent="0.25">
      <c r="A239" s="70">
        <v>4323</v>
      </c>
      <c r="B239" s="121" t="s">
        <v>264</v>
      </c>
      <c r="C239" s="117">
        <v>0</v>
      </c>
      <c r="D239" s="106"/>
      <c r="E239" s="108"/>
    </row>
    <row r="240" spans="1:5" ht="22.5" x14ac:dyDescent="0.25">
      <c r="A240" s="70">
        <v>4324</v>
      </c>
      <c r="B240" s="121" t="s">
        <v>265</v>
      </c>
      <c r="C240" s="117">
        <v>0</v>
      </c>
      <c r="D240" s="106"/>
      <c r="E240" s="108"/>
    </row>
    <row r="241" spans="1:5" ht="22.5" x14ac:dyDescent="0.25">
      <c r="A241" s="70">
        <v>4325</v>
      </c>
      <c r="B241" s="121" t="s">
        <v>266</v>
      </c>
      <c r="C241" s="117">
        <v>0</v>
      </c>
      <c r="D241" s="106"/>
      <c r="E241" s="108"/>
    </row>
    <row r="242" spans="1:5" ht="22.5" x14ac:dyDescent="0.25">
      <c r="A242" s="107">
        <v>4330</v>
      </c>
      <c r="B242" s="122" t="s">
        <v>267</v>
      </c>
      <c r="C242" s="116">
        <v>0</v>
      </c>
      <c r="D242" s="106"/>
      <c r="E242" s="108"/>
    </row>
    <row r="243" spans="1:5" ht="22.5" x14ac:dyDescent="0.25">
      <c r="A243" s="70">
        <v>4331</v>
      </c>
      <c r="B243" s="121" t="s">
        <v>267</v>
      </c>
      <c r="C243" s="117">
        <v>0</v>
      </c>
      <c r="D243" s="106"/>
      <c r="E243" s="108"/>
    </row>
    <row r="244" spans="1:5" x14ac:dyDescent="0.25">
      <c r="A244" s="107">
        <v>4340</v>
      </c>
      <c r="B244" s="118" t="s">
        <v>268</v>
      </c>
      <c r="C244" s="116">
        <v>0</v>
      </c>
      <c r="D244" s="106"/>
      <c r="E244" s="108"/>
    </row>
    <row r="245" spans="1:5" x14ac:dyDescent="0.25">
      <c r="A245" s="70">
        <v>4341</v>
      </c>
      <c r="B245" s="110" t="s">
        <v>269</v>
      </c>
      <c r="C245" s="117">
        <v>0</v>
      </c>
      <c r="D245" s="106"/>
      <c r="E245" s="108"/>
    </row>
    <row r="246" spans="1:5" x14ac:dyDescent="0.25">
      <c r="A246" s="107">
        <v>4390</v>
      </c>
      <c r="B246" s="118" t="s">
        <v>270</v>
      </c>
      <c r="C246" s="116">
        <v>0</v>
      </c>
      <c r="D246" s="106"/>
      <c r="E246" s="108"/>
    </row>
    <row r="247" spans="1:5" x14ac:dyDescent="0.25">
      <c r="A247" s="70">
        <v>4391</v>
      </c>
      <c r="B247" s="110" t="s">
        <v>271</v>
      </c>
      <c r="C247" s="117">
        <v>0</v>
      </c>
      <c r="D247" s="106"/>
      <c r="E247" s="108"/>
    </row>
    <row r="248" spans="1:5" x14ac:dyDescent="0.25">
      <c r="A248" s="70">
        <v>4392</v>
      </c>
      <c r="B248" s="110" t="s">
        <v>272</v>
      </c>
      <c r="C248" s="117">
        <v>0</v>
      </c>
      <c r="D248" s="106"/>
      <c r="E248" s="108"/>
    </row>
    <row r="249" spans="1:5" ht="22.5" x14ac:dyDescent="0.25">
      <c r="A249" s="70">
        <v>4393</v>
      </c>
      <c r="B249" s="121" t="s">
        <v>273</v>
      </c>
      <c r="C249" s="117">
        <v>0</v>
      </c>
      <c r="D249" s="106"/>
      <c r="E249" s="108"/>
    </row>
    <row r="250" spans="1:5" ht="22.5" x14ac:dyDescent="0.25">
      <c r="A250" s="70">
        <v>4394</v>
      </c>
      <c r="B250" s="121" t="s">
        <v>274</v>
      </c>
      <c r="C250" s="117">
        <v>0</v>
      </c>
      <c r="D250" s="106"/>
      <c r="E250" s="108"/>
    </row>
    <row r="251" spans="1:5" x14ac:dyDescent="0.25">
      <c r="A251" s="70">
        <v>4395</v>
      </c>
      <c r="B251" s="110" t="s">
        <v>275</v>
      </c>
      <c r="C251" s="117">
        <v>0</v>
      </c>
      <c r="D251" s="106"/>
      <c r="E251" s="108"/>
    </row>
    <row r="252" spans="1:5" x14ac:dyDescent="0.25">
      <c r="A252" s="70">
        <v>4396</v>
      </c>
      <c r="B252" s="110" t="s">
        <v>276</v>
      </c>
      <c r="C252" s="117">
        <v>0</v>
      </c>
      <c r="D252" s="106"/>
      <c r="E252" s="108"/>
    </row>
    <row r="253" spans="1:5" x14ac:dyDescent="0.25">
      <c r="A253" s="111">
        <v>4399</v>
      </c>
      <c r="B253" s="123" t="s">
        <v>270</v>
      </c>
      <c r="C253" s="124">
        <v>0</v>
      </c>
      <c r="D253" s="112"/>
      <c r="E253" s="113"/>
    </row>
    <row r="255" spans="1:5" ht="15" customHeight="1" x14ac:dyDescent="0.25">
      <c r="A255" s="149" t="s">
        <v>343</v>
      </c>
      <c r="B255" s="149"/>
      <c r="C255" s="149"/>
      <c r="D255" s="149"/>
      <c r="E255" s="149"/>
    </row>
    <row r="256" spans="1:5" x14ac:dyDescent="0.25">
      <c r="A256" s="53" t="s">
        <v>7</v>
      </c>
      <c r="B256" s="54" t="s">
        <v>8</v>
      </c>
      <c r="C256" s="55" t="s">
        <v>10</v>
      </c>
      <c r="D256" s="55" t="s">
        <v>37</v>
      </c>
      <c r="E256" s="55" t="s">
        <v>38</v>
      </c>
    </row>
    <row r="257" spans="1:5" x14ac:dyDescent="0.25">
      <c r="A257" s="172">
        <v>5000</v>
      </c>
      <c r="B257" s="173" t="s">
        <v>209</v>
      </c>
      <c r="C257" s="360">
        <f>+C258+C285+C318+C328+C343+C348</f>
        <v>493211635.93000001</v>
      </c>
      <c r="D257" s="361">
        <f>C257/$C$257</f>
        <v>1</v>
      </c>
      <c r="E257" s="174"/>
    </row>
    <row r="258" spans="1:5" x14ac:dyDescent="0.25">
      <c r="A258" s="177">
        <v>5100</v>
      </c>
      <c r="B258" s="178" t="s">
        <v>210</v>
      </c>
      <c r="C258" s="362">
        <f>+C259+C265+C275</f>
        <v>352751417.09000003</v>
      </c>
      <c r="D258" s="363">
        <f t="shared" ref="D258:D321" si="5">C258/$C$257</f>
        <v>0.71521308783571547</v>
      </c>
      <c r="E258" s="179"/>
    </row>
    <row r="259" spans="1:5" x14ac:dyDescent="0.25">
      <c r="A259" s="177">
        <v>5110</v>
      </c>
      <c r="B259" s="178" t="s">
        <v>211</v>
      </c>
      <c r="C259" s="362">
        <f>SUM(C260:C264)</f>
        <v>227871029.75</v>
      </c>
      <c r="D259" s="363">
        <f t="shared" si="5"/>
        <v>0.4620147075815158</v>
      </c>
      <c r="E259" s="179"/>
    </row>
    <row r="260" spans="1:5" ht="24.75" x14ac:dyDescent="0.25">
      <c r="A260" s="182">
        <v>5111</v>
      </c>
      <c r="B260" s="220" t="s">
        <v>71</v>
      </c>
      <c r="C260" s="364">
        <v>133846304.53</v>
      </c>
      <c r="D260" s="363">
        <f t="shared" si="5"/>
        <v>0.27137702109890283</v>
      </c>
      <c r="E260" s="215"/>
    </row>
    <row r="261" spans="1:5" x14ac:dyDescent="0.25">
      <c r="A261" s="182">
        <v>5113</v>
      </c>
      <c r="B261" s="318" t="s">
        <v>72</v>
      </c>
      <c r="C261" s="364">
        <v>72985961.810000002</v>
      </c>
      <c r="D261" s="363">
        <f t="shared" si="5"/>
        <v>0.14798102172179625</v>
      </c>
      <c r="E261" s="215"/>
    </row>
    <row r="262" spans="1:5" x14ac:dyDescent="0.25">
      <c r="A262" s="182">
        <v>5114</v>
      </c>
      <c r="B262" s="318" t="s">
        <v>73</v>
      </c>
      <c r="C262" s="364">
        <v>7866885.1699999999</v>
      </c>
      <c r="D262" s="363">
        <f t="shared" si="5"/>
        <v>1.5950323546536364E-2</v>
      </c>
      <c r="E262" s="215"/>
    </row>
    <row r="263" spans="1:5" x14ac:dyDescent="0.25">
      <c r="A263" s="182">
        <v>5115</v>
      </c>
      <c r="B263" s="318" t="s">
        <v>74</v>
      </c>
      <c r="C263" s="364">
        <v>12758478.24</v>
      </c>
      <c r="D263" s="363">
        <f t="shared" si="5"/>
        <v>2.5868161475839088E-2</v>
      </c>
      <c r="E263" s="215"/>
    </row>
    <row r="264" spans="1:5" x14ac:dyDescent="0.25">
      <c r="A264" s="182">
        <v>5116</v>
      </c>
      <c r="B264" s="318" t="s">
        <v>75</v>
      </c>
      <c r="C264" s="364">
        <v>413400</v>
      </c>
      <c r="D264" s="363">
        <f t="shared" si="5"/>
        <v>8.381797384412735E-4</v>
      </c>
      <c r="E264" s="215"/>
    </row>
    <row r="265" spans="1:5" x14ac:dyDescent="0.25">
      <c r="A265" s="182">
        <v>5120</v>
      </c>
      <c r="B265" s="318" t="s">
        <v>212</v>
      </c>
      <c r="C265" s="365">
        <f>SUM(C266:C274)</f>
        <v>76693420.989999995</v>
      </c>
      <c r="D265" s="363">
        <f t="shared" si="5"/>
        <v>0.15549799599797937</v>
      </c>
      <c r="E265" s="215"/>
    </row>
    <row r="266" spans="1:5" ht="24.75" x14ac:dyDescent="0.25">
      <c r="A266" s="182">
        <v>5121</v>
      </c>
      <c r="B266" s="220" t="s">
        <v>76</v>
      </c>
      <c r="C266" s="364">
        <v>28210922.41</v>
      </c>
      <c r="D266" s="363">
        <f t="shared" si="5"/>
        <v>5.7198412111274459E-2</v>
      </c>
      <c r="E266" s="215"/>
    </row>
    <row r="267" spans="1:5" x14ac:dyDescent="0.25">
      <c r="A267" s="182">
        <v>5122</v>
      </c>
      <c r="B267" s="318" t="s">
        <v>77</v>
      </c>
      <c r="C267" s="364">
        <v>367583.75</v>
      </c>
      <c r="D267" s="363">
        <f t="shared" si="5"/>
        <v>7.4528604603353284E-4</v>
      </c>
      <c r="E267" s="215"/>
    </row>
    <row r="268" spans="1:5" ht="24.75" x14ac:dyDescent="0.25">
      <c r="A268" s="182">
        <v>5123</v>
      </c>
      <c r="B268" s="220" t="s">
        <v>213</v>
      </c>
      <c r="C268" s="364">
        <v>0</v>
      </c>
      <c r="D268" s="363">
        <f t="shared" si="5"/>
        <v>0</v>
      </c>
      <c r="E268" s="215"/>
    </row>
    <row r="269" spans="1:5" ht="24.75" x14ac:dyDescent="0.25">
      <c r="A269" s="182">
        <v>5124</v>
      </c>
      <c r="B269" s="220" t="s">
        <v>78</v>
      </c>
      <c r="C269" s="364">
        <v>3104202.86</v>
      </c>
      <c r="D269" s="363">
        <f t="shared" si="5"/>
        <v>6.2938556876232536E-3</v>
      </c>
      <c r="E269" s="215"/>
    </row>
    <row r="270" spans="1:5" ht="24.75" x14ac:dyDescent="0.25">
      <c r="A270" s="182">
        <v>5125</v>
      </c>
      <c r="B270" s="220" t="s">
        <v>79</v>
      </c>
      <c r="C270" s="364">
        <v>26479661.640000001</v>
      </c>
      <c r="D270" s="363">
        <f t="shared" si="5"/>
        <v>5.3688233835095849E-2</v>
      </c>
      <c r="E270" s="215"/>
    </row>
    <row r="271" spans="1:5" x14ac:dyDescent="0.25">
      <c r="A271" s="182">
        <v>5126</v>
      </c>
      <c r="B271" s="220" t="s">
        <v>80</v>
      </c>
      <c r="C271" s="364">
        <v>13921515.640000001</v>
      </c>
      <c r="D271" s="363">
        <f t="shared" si="5"/>
        <v>2.822625142196734E-2</v>
      </c>
      <c r="E271" s="215"/>
    </row>
    <row r="272" spans="1:5" ht="24.75" x14ac:dyDescent="0.25">
      <c r="A272" s="182">
        <v>5127</v>
      </c>
      <c r="B272" s="220" t="s">
        <v>81</v>
      </c>
      <c r="C272" s="364">
        <v>1080203.01</v>
      </c>
      <c r="D272" s="363">
        <f t="shared" si="5"/>
        <v>2.1901409685178429E-3</v>
      </c>
      <c r="E272" s="215"/>
    </row>
    <row r="273" spans="1:5" x14ac:dyDescent="0.25">
      <c r="A273" s="182">
        <v>5128</v>
      </c>
      <c r="B273" s="220" t="s">
        <v>82</v>
      </c>
      <c r="C273" s="364">
        <v>1511599.46</v>
      </c>
      <c r="D273" s="363">
        <f t="shared" si="5"/>
        <v>3.0648089985746739E-3</v>
      </c>
      <c r="E273" s="215"/>
    </row>
    <row r="274" spans="1:5" x14ac:dyDescent="0.25">
      <c r="A274" s="182">
        <v>5129</v>
      </c>
      <c r="B274" s="220" t="s">
        <v>83</v>
      </c>
      <c r="C274" s="364">
        <v>2017732.22</v>
      </c>
      <c r="D274" s="363">
        <f t="shared" si="5"/>
        <v>4.0910069288924286E-3</v>
      </c>
      <c r="E274" s="215"/>
    </row>
    <row r="275" spans="1:5" x14ac:dyDescent="0.25">
      <c r="A275" s="182">
        <v>5130</v>
      </c>
      <c r="B275" s="220" t="s">
        <v>214</v>
      </c>
      <c r="C275" s="365">
        <f>SUM(C276:C284)</f>
        <v>48186966.349999994</v>
      </c>
      <c r="D275" s="363">
        <f t="shared" si="5"/>
        <v>9.7700384256220227E-2</v>
      </c>
      <c r="E275" s="215"/>
    </row>
    <row r="276" spans="1:5" x14ac:dyDescent="0.25">
      <c r="A276" s="182">
        <v>5131</v>
      </c>
      <c r="B276" s="220" t="s">
        <v>84</v>
      </c>
      <c r="C276" s="364">
        <v>8011727.9199999999</v>
      </c>
      <c r="D276" s="363">
        <f t="shared" si="5"/>
        <v>1.6243996159768379E-2</v>
      </c>
      <c r="E276" s="215"/>
    </row>
    <row r="277" spans="1:5" x14ac:dyDescent="0.25">
      <c r="A277" s="182">
        <v>5132</v>
      </c>
      <c r="B277" s="220" t="s">
        <v>85</v>
      </c>
      <c r="C277" s="364">
        <v>1218497.6499999999</v>
      </c>
      <c r="D277" s="363">
        <f t="shared" si="5"/>
        <v>2.4705371107119167E-3</v>
      </c>
      <c r="E277" s="215"/>
    </row>
    <row r="278" spans="1:5" ht="24.75" x14ac:dyDescent="0.25">
      <c r="A278" s="182">
        <v>5133</v>
      </c>
      <c r="B278" s="220" t="s">
        <v>86</v>
      </c>
      <c r="C278" s="364">
        <v>7916959.9699999997</v>
      </c>
      <c r="D278" s="363">
        <f t="shared" si="5"/>
        <v>1.6051851564839459E-2</v>
      </c>
      <c r="E278" s="215"/>
    </row>
    <row r="279" spans="1:5" x14ac:dyDescent="0.25">
      <c r="A279" s="182">
        <v>5134</v>
      </c>
      <c r="B279" s="220" t="s">
        <v>87</v>
      </c>
      <c r="C279" s="364">
        <v>1420589.11</v>
      </c>
      <c r="D279" s="363">
        <f t="shared" si="5"/>
        <v>2.8802830397975849E-3</v>
      </c>
      <c r="E279" s="215"/>
    </row>
    <row r="280" spans="1:5" ht="24.75" x14ac:dyDescent="0.25">
      <c r="A280" s="182">
        <v>5135</v>
      </c>
      <c r="B280" s="220" t="s">
        <v>88</v>
      </c>
      <c r="C280" s="364">
        <v>9227445.0199999996</v>
      </c>
      <c r="D280" s="363">
        <f t="shared" si="5"/>
        <v>1.8708895629764952E-2</v>
      </c>
      <c r="E280" s="215"/>
    </row>
    <row r="281" spans="1:5" x14ac:dyDescent="0.25">
      <c r="A281" s="182">
        <v>5136</v>
      </c>
      <c r="B281" s="220" t="s">
        <v>89</v>
      </c>
      <c r="C281" s="364">
        <v>3335835.85</v>
      </c>
      <c r="D281" s="363">
        <f t="shared" si="5"/>
        <v>6.7634978718820104E-3</v>
      </c>
      <c r="E281" s="215"/>
    </row>
    <row r="282" spans="1:5" x14ac:dyDescent="0.25">
      <c r="A282" s="182">
        <v>5137</v>
      </c>
      <c r="B282" s="220" t="s">
        <v>90</v>
      </c>
      <c r="C282" s="364">
        <v>182217.34</v>
      </c>
      <c r="D282" s="363">
        <f t="shared" si="5"/>
        <v>3.6945061049991436E-4</v>
      </c>
      <c r="E282" s="215"/>
    </row>
    <row r="283" spans="1:5" x14ac:dyDescent="0.25">
      <c r="A283" s="182">
        <v>5138</v>
      </c>
      <c r="B283" s="220" t="s">
        <v>91</v>
      </c>
      <c r="C283" s="364">
        <v>1431584.83</v>
      </c>
      <c r="D283" s="363">
        <f t="shared" si="5"/>
        <v>2.9025771610205493E-3</v>
      </c>
      <c r="E283" s="215"/>
    </row>
    <row r="284" spans="1:5" x14ac:dyDescent="0.25">
      <c r="A284" s="182">
        <v>5139</v>
      </c>
      <c r="B284" s="220" t="s">
        <v>92</v>
      </c>
      <c r="C284" s="364">
        <v>15442108.66</v>
      </c>
      <c r="D284" s="363">
        <f t="shared" si="5"/>
        <v>3.1309295107935474E-2</v>
      </c>
      <c r="E284" s="215"/>
    </row>
    <row r="285" spans="1:5" ht="24.75" x14ac:dyDescent="0.25">
      <c r="A285" s="182">
        <v>5200</v>
      </c>
      <c r="B285" s="220" t="s">
        <v>203</v>
      </c>
      <c r="C285" s="364">
        <f>+C286+C289+C292+C295+C300+C304+C307+C309+C315</f>
        <v>16627964.630000001</v>
      </c>
      <c r="D285" s="363">
        <f t="shared" si="5"/>
        <v>3.3713650325070503E-2</v>
      </c>
      <c r="E285" s="215"/>
    </row>
    <row r="286" spans="1:5" ht="24.75" x14ac:dyDescent="0.25">
      <c r="A286" s="182">
        <v>5210</v>
      </c>
      <c r="B286" s="220" t="s">
        <v>215</v>
      </c>
      <c r="C286" s="365">
        <f>SUM(C287:C288)</f>
        <v>6727812.96</v>
      </c>
      <c r="D286" s="363">
        <f t="shared" si="5"/>
        <v>1.3640823674636211E-2</v>
      </c>
      <c r="E286" s="215"/>
    </row>
    <row r="287" spans="1:5" x14ac:dyDescent="0.25">
      <c r="A287" s="182">
        <v>5211</v>
      </c>
      <c r="B287" s="220" t="s">
        <v>216</v>
      </c>
      <c r="C287" s="365">
        <v>0</v>
      </c>
      <c r="D287" s="363">
        <f t="shared" si="5"/>
        <v>0</v>
      </c>
      <c r="E287" s="215"/>
    </row>
    <row r="288" spans="1:5" x14ac:dyDescent="0.25">
      <c r="A288" s="182">
        <v>5212</v>
      </c>
      <c r="B288" s="220" t="s">
        <v>93</v>
      </c>
      <c r="C288" s="364">
        <v>6727812.96</v>
      </c>
      <c r="D288" s="363">
        <f t="shared" si="5"/>
        <v>1.3640823674636211E-2</v>
      </c>
      <c r="E288" s="215"/>
    </row>
    <row r="289" spans="1:5" x14ac:dyDescent="0.25">
      <c r="A289" s="182">
        <v>5220</v>
      </c>
      <c r="B289" s="220" t="s">
        <v>217</v>
      </c>
      <c r="C289" s="365">
        <f>SUM(C290:C291)</f>
        <v>1165586</v>
      </c>
      <c r="D289" s="363">
        <f t="shared" si="5"/>
        <v>2.3632573019129418E-3</v>
      </c>
      <c r="E289" s="215"/>
    </row>
    <row r="290" spans="1:5" x14ac:dyDescent="0.25">
      <c r="A290" s="182">
        <v>5221</v>
      </c>
      <c r="B290" s="220" t="s">
        <v>218</v>
      </c>
      <c r="C290" s="365">
        <v>0</v>
      </c>
      <c r="D290" s="363">
        <f t="shared" si="5"/>
        <v>0</v>
      </c>
      <c r="E290" s="215"/>
    </row>
    <row r="291" spans="1:5" ht="24.75" x14ac:dyDescent="0.25">
      <c r="A291" s="182">
        <v>5222</v>
      </c>
      <c r="B291" s="220" t="s">
        <v>94</v>
      </c>
      <c r="C291" s="364">
        <v>1165586</v>
      </c>
      <c r="D291" s="363">
        <f t="shared" si="5"/>
        <v>2.3632573019129418E-3</v>
      </c>
      <c r="E291" s="215"/>
    </row>
    <row r="292" spans="1:5" x14ac:dyDescent="0.25">
      <c r="A292" s="182">
        <v>5230</v>
      </c>
      <c r="B292" s="220" t="s">
        <v>206</v>
      </c>
      <c r="C292" s="365">
        <f>SUM(C293:C294)</f>
        <v>3764661</v>
      </c>
      <c r="D292" s="363">
        <f t="shared" si="5"/>
        <v>7.6329525212870415E-3</v>
      </c>
      <c r="E292" s="215"/>
    </row>
    <row r="293" spans="1:5" x14ac:dyDescent="0.25">
      <c r="A293" s="182">
        <v>5231</v>
      </c>
      <c r="B293" s="220" t="s">
        <v>95</v>
      </c>
      <c r="C293" s="364">
        <v>3764661</v>
      </c>
      <c r="D293" s="363">
        <f t="shared" si="5"/>
        <v>7.6329525212870415E-3</v>
      </c>
      <c r="E293" s="215"/>
    </row>
    <row r="294" spans="1:5" x14ac:dyDescent="0.25">
      <c r="A294" s="182">
        <v>5232</v>
      </c>
      <c r="B294" s="220" t="s">
        <v>219</v>
      </c>
      <c r="C294" s="364">
        <v>0</v>
      </c>
      <c r="D294" s="363">
        <f t="shared" si="5"/>
        <v>0</v>
      </c>
      <c r="E294" s="215"/>
    </row>
    <row r="295" spans="1:5" x14ac:dyDescent="0.25">
      <c r="A295" s="182">
        <v>5240</v>
      </c>
      <c r="B295" s="220" t="s">
        <v>207</v>
      </c>
      <c r="C295" s="366">
        <f>SUM(C296:C299)</f>
        <v>4969904.67</v>
      </c>
      <c r="D295" s="363">
        <f t="shared" si="5"/>
        <v>1.0076616827234309E-2</v>
      </c>
      <c r="E295" s="215"/>
    </row>
    <row r="296" spans="1:5" x14ac:dyDescent="0.25">
      <c r="A296" s="182">
        <v>5241</v>
      </c>
      <c r="B296" s="220" t="s">
        <v>96</v>
      </c>
      <c r="C296" s="364">
        <v>4403996.54</v>
      </c>
      <c r="D296" s="363">
        <f t="shared" si="5"/>
        <v>8.929222709224657E-3</v>
      </c>
      <c r="E296" s="215"/>
    </row>
    <row r="297" spans="1:5" x14ac:dyDescent="0.25">
      <c r="A297" s="182">
        <v>5242</v>
      </c>
      <c r="B297" s="220" t="s">
        <v>220</v>
      </c>
      <c r="C297" s="364">
        <v>0</v>
      </c>
      <c r="D297" s="363">
        <f t="shared" si="5"/>
        <v>0</v>
      </c>
      <c r="E297" s="215"/>
    </row>
    <row r="298" spans="1:5" x14ac:dyDescent="0.25">
      <c r="A298" s="182">
        <v>5243</v>
      </c>
      <c r="B298" s="220" t="s">
        <v>97</v>
      </c>
      <c r="C298" s="364">
        <v>565908.13</v>
      </c>
      <c r="D298" s="363">
        <f t="shared" si="5"/>
        <v>1.1473941180096521E-3</v>
      </c>
      <c r="E298" s="215"/>
    </row>
    <row r="299" spans="1:5" ht="24.75" x14ac:dyDescent="0.25">
      <c r="A299" s="182">
        <v>5244</v>
      </c>
      <c r="B299" s="220" t="s">
        <v>221</v>
      </c>
      <c r="C299" s="366">
        <v>0</v>
      </c>
      <c r="D299" s="363">
        <f t="shared" si="5"/>
        <v>0</v>
      </c>
      <c r="E299" s="215"/>
    </row>
    <row r="300" spans="1:5" x14ac:dyDescent="0.25">
      <c r="A300" s="182">
        <v>5250</v>
      </c>
      <c r="B300" s="220" t="s">
        <v>208</v>
      </c>
      <c r="C300" s="366">
        <f>SUM(C301:C303)</f>
        <v>0</v>
      </c>
      <c r="D300" s="363">
        <f t="shared" si="5"/>
        <v>0</v>
      </c>
      <c r="E300" s="215"/>
    </row>
    <row r="301" spans="1:5" x14ac:dyDescent="0.25">
      <c r="A301" s="182">
        <v>5251</v>
      </c>
      <c r="B301" s="220" t="s">
        <v>208</v>
      </c>
      <c r="C301" s="366">
        <v>0</v>
      </c>
      <c r="D301" s="363">
        <f t="shared" si="5"/>
        <v>0</v>
      </c>
      <c r="E301" s="215"/>
    </row>
    <row r="302" spans="1:5" x14ac:dyDescent="0.25">
      <c r="A302" s="182">
        <v>5252</v>
      </c>
      <c r="B302" s="220" t="s">
        <v>222</v>
      </c>
      <c r="C302" s="366">
        <v>0</v>
      </c>
      <c r="D302" s="363">
        <f t="shared" si="5"/>
        <v>0</v>
      </c>
      <c r="E302" s="215"/>
    </row>
    <row r="303" spans="1:5" x14ac:dyDescent="0.25">
      <c r="A303" s="182">
        <v>5259</v>
      </c>
      <c r="B303" s="220" t="s">
        <v>223</v>
      </c>
      <c r="C303" s="366">
        <v>0</v>
      </c>
      <c r="D303" s="363">
        <f t="shared" si="5"/>
        <v>0</v>
      </c>
      <c r="E303" s="215"/>
    </row>
    <row r="304" spans="1:5" ht="24.75" x14ac:dyDescent="0.25">
      <c r="A304" s="182">
        <v>5260</v>
      </c>
      <c r="B304" s="220" t="s">
        <v>224</v>
      </c>
      <c r="C304" s="366">
        <f>SUM(C305:C306)</f>
        <v>0</v>
      </c>
      <c r="D304" s="363">
        <f t="shared" si="5"/>
        <v>0</v>
      </c>
      <c r="E304" s="215"/>
    </row>
    <row r="305" spans="1:5" ht="24.75" x14ac:dyDescent="0.25">
      <c r="A305" s="182">
        <v>5261</v>
      </c>
      <c r="B305" s="220" t="s">
        <v>225</v>
      </c>
      <c r="C305" s="366">
        <v>0</v>
      </c>
      <c r="D305" s="363">
        <f t="shared" si="5"/>
        <v>0</v>
      </c>
      <c r="E305" s="215"/>
    </row>
    <row r="306" spans="1:5" ht="24.75" x14ac:dyDescent="0.25">
      <c r="A306" s="182">
        <v>5262</v>
      </c>
      <c r="B306" s="220" t="s">
        <v>226</v>
      </c>
      <c r="C306" s="366">
        <v>0</v>
      </c>
      <c r="D306" s="363">
        <f t="shared" si="5"/>
        <v>0</v>
      </c>
      <c r="E306" s="215"/>
    </row>
    <row r="307" spans="1:5" x14ac:dyDescent="0.25">
      <c r="A307" s="182">
        <v>5270</v>
      </c>
      <c r="B307" s="220" t="s">
        <v>227</v>
      </c>
      <c r="C307" s="366">
        <f>SUM(C308)</f>
        <v>0</v>
      </c>
      <c r="D307" s="363">
        <f t="shared" si="5"/>
        <v>0</v>
      </c>
      <c r="E307" s="215"/>
    </row>
    <row r="308" spans="1:5" x14ac:dyDescent="0.25">
      <c r="A308" s="182">
        <v>5271</v>
      </c>
      <c r="B308" s="220" t="s">
        <v>228</v>
      </c>
      <c r="C308" s="366">
        <v>0</v>
      </c>
      <c r="D308" s="363">
        <f t="shared" si="5"/>
        <v>0</v>
      </c>
      <c r="E308" s="215"/>
    </row>
    <row r="309" spans="1:5" x14ac:dyDescent="0.25">
      <c r="A309" s="182">
        <v>5280</v>
      </c>
      <c r="B309" s="220" t="s">
        <v>229</v>
      </c>
      <c r="C309" s="366">
        <f>SUM(C310:C314)</f>
        <v>0</v>
      </c>
      <c r="D309" s="363">
        <f t="shared" si="5"/>
        <v>0</v>
      </c>
      <c r="E309" s="215"/>
    </row>
    <row r="310" spans="1:5" x14ac:dyDescent="0.25">
      <c r="A310" s="182">
        <v>5281</v>
      </c>
      <c r="B310" s="220" t="s">
        <v>230</v>
      </c>
      <c r="C310" s="366">
        <v>0</v>
      </c>
      <c r="D310" s="363">
        <f t="shared" si="5"/>
        <v>0</v>
      </c>
      <c r="E310" s="215"/>
    </row>
    <row r="311" spans="1:5" x14ac:dyDescent="0.25">
      <c r="A311" s="182">
        <v>5282</v>
      </c>
      <c r="B311" s="220" t="s">
        <v>231</v>
      </c>
      <c r="C311" s="366">
        <v>0</v>
      </c>
      <c r="D311" s="363">
        <f t="shared" si="5"/>
        <v>0</v>
      </c>
      <c r="E311" s="215"/>
    </row>
    <row r="312" spans="1:5" ht="24.75" x14ac:dyDescent="0.25">
      <c r="A312" s="182">
        <v>5283</v>
      </c>
      <c r="B312" s="220" t="s">
        <v>232</v>
      </c>
      <c r="C312" s="366">
        <v>0</v>
      </c>
      <c r="D312" s="363">
        <f t="shared" si="5"/>
        <v>0</v>
      </c>
      <c r="E312" s="215"/>
    </row>
    <row r="313" spans="1:5" ht="24.75" x14ac:dyDescent="0.25">
      <c r="A313" s="182">
        <v>5284</v>
      </c>
      <c r="B313" s="220" t="s">
        <v>233</v>
      </c>
      <c r="C313" s="366">
        <v>0</v>
      </c>
      <c r="D313" s="363">
        <f t="shared" si="5"/>
        <v>0</v>
      </c>
      <c r="E313" s="215"/>
    </row>
    <row r="314" spans="1:5" x14ac:dyDescent="0.25">
      <c r="A314" s="182">
        <v>5285</v>
      </c>
      <c r="B314" s="220" t="s">
        <v>234</v>
      </c>
      <c r="C314" s="366">
        <v>0</v>
      </c>
      <c r="D314" s="363">
        <f t="shared" si="5"/>
        <v>0</v>
      </c>
      <c r="E314" s="215"/>
    </row>
    <row r="315" spans="1:5" x14ac:dyDescent="0.25">
      <c r="A315" s="182">
        <v>5290</v>
      </c>
      <c r="B315" s="220" t="s">
        <v>235</v>
      </c>
      <c r="C315" s="366">
        <f>SUM(C316:C317)</f>
        <v>0</v>
      </c>
      <c r="D315" s="363">
        <f t="shared" si="5"/>
        <v>0</v>
      </c>
      <c r="E315" s="215"/>
    </row>
    <row r="316" spans="1:5" ht="24.75" x14ac:dyDescent="0.25">
      <c r="A316" s="182">
        <v>5291</v>
      </c>
      <c r="B316" s="220" t="s">
        <v>236</v>
      </c>
      <c r="C316" s="366">
        <v>0</v>
      </c>
      <c r="D316" s="363">
        <f t="shared" si="5"/>
        <v>0</v>
      </c>
      <c r="E316" s="215"/>
    </row>
    <row r="317" spans="1:5" x14ac:dyDescent="0.25">
      <c r="A317" s="182">
        <v>5292</v>
      </c>
      <c r="B317" s="220" t="s">
        <v>237</v>
      </c>
      <c r="C317" s="366">
        <v>0</v>
      </c>
      <c r="D317" s="363">
        <f t="shared" si="5"/>
        <v>0</v>
      </c>
      <c r="E317" s="215"/>
    </row>
    <row r="318" spans="1:5" x14ac:dyDescent="0.25">
      <c r="A318" s="182">
        <v>5300</v>
      </c>
      <c r="B318" s="220" t="s">
        <v>202</v>
      </c>
      <c r="C318" s="366">
        <f>+C319+C322+C325</f>
        <v>0</v>
      </c>
      <c r="D318" s="363">
        <f t="shared" si="5"/>
        <v>0</v>
      </c>
      <c r="E318" s="215"/>
    </row>
    <row r="319" spans="1:5" x14ac:dyDescent="0.25">
      <c r="A319" s="182">
        <v>5310</v>
      </c>
      <c r="B319" s="220" t="s">
        <v>202</v>
      </c>
      <c r="C319" s="366">
        <f>SUM(C320:C321)</f>
        <v>0</v>
      </c>
      <c r="D319" s="363">
        <f t="shared" si="5"/>
        <v>0</v>
      </c>
      <c r="E319" s="215"/>
    </row>
    <row r="320" spans="1:5" ht="24.75" x14ac:dyDescent="0.25">
      <c r="A320" s="182">
        <v>5311</v>
      </c>
      <c r="B320" s="220" t="s">
        <v>238</v>
      </c>
      <c r="C320" s="366">
        <v>0</v>
      </c>
      <c r="D320" s="363">
        <f t="shared" si="5"/>
        <v>0</v>
      </c>
      <c r="E320" s="215"/>
    </row>
    <row r="321" spans="1:5" ht="24.75" x14ac:dyDescent="0.25">
      <c r="A321" s="182">
        <v>5312</v>
      </c>
      <c r="B321" s="220" t="s">
        <v>239</v>
      </c>
      <c r="C321" s="366">
        <v>0</v>
      </c>
      <c r="D321" s="363">
        <f t="shared" si="5"/>
        <v>0</v>
      </c>
      <c r="E321" s="215"/>
    </row>
    <row r="322" spans="1:5" x14ac:dyDescent="0.25">
      <c r="A322" s="182">
        <v>5320</v>
      </c>
      <c r="B322" s="220" t="s">
        <v>68</v>
      </c>
      <c r="C322" s="366">
        <f>SUM(C323:C324)</f>
        <v>0</v>
      </c>
      <c r="D322" s="363">
        <f t="shared" ref="D322:D350" si="6">C322/$C$257</f>
        <v>0</v>
      </c>
      <c r="E322" s="215"/>
    </row>
    <row r="323" spans="1:5" ht="24.75" x14ac:dyDescent="0.25">
      <c r="A323" s="182">
        <v>5321</v>
      </c>
      <c r="B323" s="220" t="s">
        <v>240</v>
      </c>
      <c r="C323" s="366">
        <v>0</v>
      </c>
      <c r="D323" s="363">
        <f t="shared" si="6"/>
        <v>0</v>
      </c>
      <c r="E323" s="215"/>
    </row>
    <row r="324" spans="1:5" ht="24.75" x14ac:dyDescent="0.25">
      <c r="A324" s="182">
        <v>5322</v>
      </c>
      <c r="B324" s="220" t="s">
        <v>241</v>
      </c>
      <c r="C324" s="366">
        <v>0</v>
      </c>
      <c r="D324" s="363">
        <f t="shared" si="6"/>
        <v>0</v>
      </c>
      <c r="E324" s="215"/>
    </row>
    <row r="325" spans="1:5" x14ac:dyDescent="0.25">
      <c r="A325" s="182">
        <v>5330</v>
      </c>
      <c r="B325" s="220" t="s">
        <v>69</v>
      </c>
      <c r="C325" s="366">
        <f>SUM(C326:C327)</f>
        <v>0</v>
      </c>
      <c r="D325" s="363">
        <f t="shared" si="6"/>
        <v>0</v>
      </c>
      <c r="E325" s="215"/>
    </row>
    <row r="326" spans="1:5" x14ac:dyDescent="0.25">
      <c r="A326" s="182">
        <v>5331</v>
      </c>
      <c r="B326" s="220" t="s">
        <v>242</v>
      </c>
      <c r="C326" s="366">
        <v>0</v>
      </c>
      <c r="D326" s="363">
        <f t="shared" si="6"/>
        <v>0</v>
      </c>
      <c r="E326" s="215"/>
    </row>
    <row r="327" spans="1:5" x14ac:dyDescent="0.25">
      <c r="A327" s="182">
        <v>5332</v>
      </c>
      <c r="B327" s="220" t="s">
        <v>243</v>
      </c>
      <c r="C327" s="366">
        <v>0</v>
      </c>
      <c r="D327" s="363">
        <f t="shared" si="6"/>
        <v>0</v>
      </c>
      <c r="E327" s="215"/>
    </row>
    <row r="328" spans="1:5" ht="24.75" x14ac:dyDescent="0.25">
      <c r="A328" s="182">
        <v>5400</v>
      </c>
      <c r="B328" s="220" t="s">
        <v>244</v>
      </c>
      <c r="C328" s="365">
        <f>+C329+C332+C335+C338+C340</f>
        <v>219582.38</v>
      </c>
      <c r="D328" s="363">
        <f t="shared" si="6"/>
        <v>4.4520924488319381E-4</v>
      </c>
      <c r="E328" s="215"/>
    </row>
    <row r="329" spans="1:5" x14ac:dyDescent="0.25">
      <c r="A329" s="182">
        <v>5410</v>
      </c>
      <c r="B329" s="220" t="s">
        <v>245</v>
      </c>
      <c r="C329" s="365">
        <f>SUM(C330:C331)</f>
        <v>219582.38</v>
      </c>
      <c r="D329" s="363">
        <f t="shared" si="6"/>
        <v>4.4520924488319381E-4</v>
      </c>
      <c r="E329" s="215"/>
    </row>
    <row r="330" spans="1:5" x14ac:dyDescent="0.25">
      <c r="A330" s="182">
        <v>5411</v>
      </c>
      <c r="B330" s="220" t="s">
        <v>98</v>
      </c>
      <c r="C330" s="364">
        <v>219582.38</v>
      </c>
      <c r="D330" s="363">
        <f t="shared" si="6"/>
        <v>4.4520924488319381E-4</v>
      </c>
      <c r="E330" s="215"/>
    </row>
    <row r="331" spans="1:5" x14ac:dyDescent="0.25">
      <c r="A331" s="182">
        <v>5412</v>
      </c>
      <c r="B331" s="220" t="s">
        <v>246</v>
      </c>
      <c r="C331" s="366">
        <v>0</v>
      </c>
      <c r="D331" s="363">
        <f t="shared" si="6"/>
        <v>0</v>
      </c>
      <c r="E331" s="215"/>
    </row>
    <row r="332" spans="1:5" x14ac:dyDescent="0.25">
      <c r="A332" s="182">
        <v>5420</v>
      </c>
      <c r="B332" s="220" t="s">
        <v>247</v>
      </c>
      <c r="C332" s="364">
        <f>SUM(C334)</f>
        <v>0</v>
      </c>
      <c r="D332" s="363">
        <f t="shared" si="6"/>
        <v>0</v>
      </c>
      <c r="E332" s="215"/>
    </row>
    <row r="333" spans="1:5" x14ac:dyDescent="0.25">
      <c r="A333" s="182">
        <v>5421</v>
      </c>
      <c r="B333" s="220" t="s">
        <v>248</v>
      </c>
      <c r="C333" s="364">
        <v>0</v>
      </c>
      <c r="D333" s="363">
        <f t="shared" si="6"/>
        <v>0</v>
      </c>
      <c r="E333" s="215"/>
    </row>
    <row r="334" spans="1:5" x14ac:dyDescent="0.25">
      <c r="A334" s="182">
        <v>5422</v>
      </c>
      <c r="B334" s="220" t="s">
        <v>249</v>
      </c>
      <c r="C334" s="364">
        <v>0</v>
      </c>
      <c r="D334" s="363">
        <f t="shared" si="6"/>
        <v>0</v>
      </c>
      <c r="E334" s="215"/>
    </row>
    <row r="335" spans="1:5" x14ac:dyDescent="0.25">
      <c r="A335" s="182">
        <v>5430</v>
      </c>
      <c r="B335" s="220" t="s">
        <v>250</v>
      </c>
      <c r="C335" s="364">
        <f>SUM(C336:C337)</f>
        <v>0</v>
      </c>
      <c r="D335" s="363">
        <f t="shared" si="6"/>
        <v>0</v>
      </c>
      <c r="E335" s="215"/>
    </row>
    <row r="336" spans="1:5" x14ac:dyDescent="0.25">
      <c r="A336" s="182">
        <v>5431</v>
      </c>
      <c r="B336" s="220" t="s">
        <v>251</v>
      </c>
      <c r="C336" s="364">
        <v>0</v>
      </c>
      <c r="D336" s="363">
        <f t="shared" si="6"/>
        <v>0</v>
      </c>
      <c r="E336" s="215"/>
    </row>
    <row r="337" spans="1:5" x14ac:dyDescent="0.25">
      <c r="A337" s="182">
        <v>5432</v>
      </c>
      <c r="B337" s="220" t="s">
        <v>252</v>
      </c>
      <c r="C337" s="364">
        <v>0</v>
      </c>
      <c r="D337" s="363">
        <f t="shared" si="6"/>
        <v>0</v>
      </c>
      <c r="E337" s="215"/>
    </row>
    <row r="338" spans="1:5" x14ac:dyDescent="0.25">
      <c r="A338" s="182">
        <v>5440</v>
      </c>
      <c r="B338" s="220" t="s">
        <v>253</v>
      </c>
      <c r="C338" s="364">
        <f>SUM(C339)</f>
        <v>0</v>
      </c>
      <c r="D338" s="363">
        <f t="shared" si="6"/>
        <v>0</v>
      </c>
      <c r="E338" s="215"/>
    </row>
    <row r="339" spans="1:5" x14ac:dyDescent="0.25">
      <c r="A339" s="182">
        <v>5441</v>
      </c>
      <c r="B339" s="220" t="s">
        <v>253</v>
      </c>
      <c r="C339" s="364">
        <v>0</v>
      </c>
      <c r="D339" s="363">
        <f t="shared" si="6"/>
        <v>0</v>
      </c>
      <c r="E339" s="215"/>
    </row>
    <row r="340" spans="1:5" x14ac:dyDescent="0.25">
      <c r="A340" s="182">
        <v>5450</v>
      </c>
      <c r="B340" s="220" t="s">
        <v>254</v>
      </c>
      <c r="C340" s="364">
        <f>SUM(C341:C342)</f>
        <v>0</v>
      </c>
      <c r="D340" s="363">
        <f t="shared" si="6"/>
        <v>0</v>
      </c>
      <c r="E340" s="215"/>
    </row>
    <row r="341" spans="1:5" x14ac:dyDescent="0.25">
      <c r="A341" s="182">
        <v>5451</v>
      </c>
      <c r="B341" s="220" t="s">
        <v>255</v>
      </c>
      <c r="C341" s="364">
        <v>0</v>
      </c>
      <c r="D341" s="363">
        <f t="shared" si="6"/>
        <v>0</v>
      </c>
      <c r="E341" s="215"/>
    </row>
    <row r="342" spans="1:5" ht="24.75" x14ac:dyDescent="0.25">
      <c r="A342" s="182">
        <v>5452</v>
      </c>
      <c r="B342" s="220" t="s">
        <v>256</v>
      </c>
      <c r="C342" s="364">
        <v>0</v>
      </c>
      <c r="D342" s="363">
        <f t="shared" si="6"/>
        <v>0</v>
      </c>
      <c r="E342" s="215"/>
    </row>
    <row r="343" spans="1:5" x14ac:dyDescent="0.25">
      <c r="A343" s="182">
        <v>5500</v>
      </c>
      <c r="B343" s="220" t="s">
        <v>277</v>
      </c>
      <c r="C343" s="364">
        <f>+C344</f>
        <v>9091869.7100000009</v>
      </c>
      <c r="D343" s="363">
        <f t="shared" si="6"/>
        <v>1.8434013003071934E-2</v>
      </c>
      <c r="E343" s="215"/>
    </row>
    <row r="344" spans="1:5" ht="24.75" x14ac:dyDescent="0.25">
      <c r="A344" s="182">
        <v>5510</v>
      </c>
      <c r="B344" s="220" t="s">
        <v>278</v>
      </c>
      <c r="C344" s="364">
        <f>SUM(C345:C347)</f>
        <v>9091869.7100000009</v>
      </c>
      <c r="D344" s="363">
        <f t="shared" si="6"/>
        <v>1.8434013003071934E-2</v>
      </c>
      <c r="E344" s="215"/>
    </row>
    <row r="345" spans="1:5" x14ac:dyDescent="0.25">
      <c r="A345" s="367">
        <v>5515</v>
      </c>
      <c r="B345" s="220" t="s">
        <v>99</v>
      </c>
      <c r="C345" s="364">
        <v>5598319.8200000003</v>
      </c>
      <c r="D345" s="363">
        <f t="shared" si="6"/>
        <v>1.1350745627571837E-2</v>
      </c>
      <c r="E345" s="215"/>
    </row>
    <row r="346" spans="1:5" x14ac:dyDescent="0.25">
      <c r="A346" s="182">
        <v>5517</v>
      </c>
      <c r="B346" s="220" t="s">
        <v>100</v>
      </c>
      <c r="C346" s="364">
        <v>134553.57</v>
      </c>
      <c r="D346" s="363">
        <f t="shared" si="6"/>
        <v>2.7281102106661728E-4</v>
      </c>
      <c r="E346" s="215"/>
    </row>
    <row r="347" spans="1:5" ht="24.75" x14ac:dyDescent="0.25">
      <c r="A347" s="182">
        <v>5518</v>
      </c>
      <c r="B347" s="220" t="s">
        <v>101</v>
      </c>
      <c r="C347" s="364">
        <v>3358996.32</v>
      </c>
      <c r="D347" s="363">
        <f t="shared" si="6"/>
        <v>6.8104563544334785E-3</v>
      </c>
      <c r="E347" s="215"/>
    </row>
    <row r="348" spans="1:5" x14ac:dyDescent="0.25">
      <c r="A348" s="182">
        <v>5600</v>
      </c>
      <c r="B348" s="220" t="s">
        <v>279</v>
      </c>
      <c r="C348" s="366">
        <f>+C349</f>
        <v>114520802.12</v>
      </c>
      <c r="D348" s="363">
        <f t="shared" si="6"/>
        <v>0.23219403959125892</v>
      </c>
      <c r="E348" s="215"/>
    </row>
    <row r="349" spans="1:5" x14ac:dyDescent="0.25">
      <c r="A349" s="182">
        <v>5610</v>
      </c>
      <c r="B349" s="220" t="s">
        <v>280</v>
      </c>
      <c r="C349" s="365">
        <f>+C350</f>
        <v>114520802.12</v>
      </c>
      <c r="D349" s="363">
        <f t="shared" si="6"/>
        <v>0.23219403959125892</v>
      </c>
      <c r="E349" s="215"/>
    </row>
    <row r="350" spans="1:5" x14ac:dyDescent="0.25">
      <c r="A350" s="224">
        <v>5611</v>
      </c>
      <c r="B350" s="368" t="s">
        <v>102</v>
      </c>
      <c r="C350" s="369">
        <v>114520802.12</v>
      </c>
      <c r="D350" s="370">
        <f t="shared" si="6"/>
        <v>0.23219403959125892</v>
      </c>
      <c r="E350" s="240"/>
    </row>
    <row r="353" spans="1:7" x14ac:dyDescent="0.25">
      <c r="A353" s="6" t="s">
        <v>103</v>
      </c>
      <c r="B353" s="6"/>
      <c r="C353" s="6"/>
      <c r="D353" s="6"/>
      <c r="E353" s="6"/>
      <c r="F353" s="7"/>
      <c r="G353" s="7"/>
    </row>
    <row r="354" spans="1:7" x14ac:dyDescent="0.25">
      <c r="A354" s="147" t="s">
        <v>5</v>
      </c>
      <c r="B354" s="147"/>
      <c r="C354" s="147"/>
      <c r="D354" s="147"/>
      <c r="E354" s="147"/>
      <c r="F354" s="147"/>
      <c r="G354" s="147"/>
    </row>
    <row r="355" spans="1:7" x14ac:dyDescent="0.25">
      <c r="A355" s="147" t="s">
        <v>39</v>
      </c>
      <c r="B355" s="147"/>
      <c r="C355" s="147"/>
      <c r="D355" s="147"/>
      <c r="E355" s="147"/>
      <c r="F355" s="147"/>
      <c r="G355" s="147"/>
    </row>
    <row r="358" spans="1:7" x14ac:dyDescent="0.25">
      <c r="A358" s="150" t="s">
        <v>346</v>
      </c>
      <c r="B358" s="150"/>
      <c r="C358" s="51"/>
      <c r="D358" s="51"/>
      <c r="E358" s="51"/>
      <c r="F358" s="52"/>
      <c r="G358" s="52"/>
    </row>
    <row r="359" spans="1:7" x14ac:dyDescent="0.25">
      <c r="A359" s="53" t="s">
        <v>7</v>
      </c>
      <c r="B359" s="54" t="s">
        <v>8</v>
      </c>
      <c r="C359" s="55" t="s">
        <v>3</v>
      </c>
      <c r="D359" s="55" t="s">
        <v>4</v>
      </c>
      <c r="E359" s="55" t="s">
        <v>40</v>
      </c>
      <c r="F359" s="55" t="s">
        <v>9</v>
      </c>
      <c r="G359" s="55" t="s">
        <v>32</v>
      </c>
    </row>
    <row r="360" spans="1:7" x14ac:dyDescent="0.25">
      <c r="A360" s="371">
        <v>3110</v>
      </c>
      <c r="B360" s="210" t="s">
        <v>68</v>
      </c>
      <c r="C360" s="372">
        <v>0</v>
      </c>
      <c r="D360" s="373">
        <v>0</v>
      </c>
      <c r="E360" s="373">
        <v>0</v>
      </c>
      <c r="F360" s="229"/>
      <c r="G360" s="229"/>
    </row>
    <row r="361" spans="1:7" x14ac:dyDescent="0.25">
      <c r="A361" s="328">
        <v>3120</v>
      </c>
      <c r="B361" s="183" t="s">
        <v>143</v>
      </c>
      <c r="C361" s="374">
        <v>0</v>
      </c>
      <c r="D361" s="375">
        <v>0</v>
      </c>
      <c r="E361" s="375">
        <v>0</v>
      </c>
      <c r="F361" s="232"/>
      <c r="G361" s="232"/>
    </row>
    <row r="362" spans="1:7" x14ac:dyDescent="0.25">
      <c r="A362" s="328">
        <v>3130</v>
      </c>
      <c r="B362" s="183" t="s">
        <v>144</v>
      </c>
      <c r="C362" s="374">
        <v>0</v>
      </c>
      <c r="D362" s="375">
        <v>0</v>
      </c>
      <c r="E362" s="375">
        <v>0</v>
      </c>
      <c r="F362" s="232"/>
      <c r="G362" s="232"/>
    </row>
    <row r="363" spans="1:7" x14ac:dyDescent="0.25">
      <c r="A363" s="190"/>
      <c r="B363" s="191" t="s">
        <v>0</v>
      </c>
      <c r="C363" s="376">
        <f>SUM(C360:C362)</f>
        <v>0</v>
      </c>
      <c r="D363" s="376">
        <f t="shared" ref="D363:E363" si="7">SUM(D360:D362)</f>
        <v>0</v>
      </c>
      <c r="E363" s="376">
        <f t="shared" si="7"/>
        <v>0</v>
      </c>
      <c r="F363" s="190"/>
      <c r="G363" s="190"/>
    </row>
    <row r="380" spans="1:7" x14ac:dyDescent="0.25">
      <c r="A380" s="151" t="s">
        <v>347</v>
      </c>
      <c r="B380" s="151"/>
      <c r="C380" s="29"/>
      <c r="D380" s="29"/>
      <c r="E380" s="29"/>
      <c r="F380" s="30"/>
      <c r="G380" s="30"/>
    </row>
    <row r="381" spans="1:7" x14ac:dyDescent="0.25">
      <c r="A381" s="161" t="s">
        <v>7</v>
      </c>
      <c r="B381" s="8" t="s">
        <v>8</v>
      </c>
      <c r="C381" s="160" t="s">
        <v>3</v>
      </c>
      <c r="D381" s="160" t="s">
        <v>4</v>
      </c>
      <c r="E381" s="160" t="s">
        <v>40</v>
      </c>
      <c r="F381" s="160" t="s">
        <v>9</v>
      </c>
      <c r="G381" s="160" t="s">
        <v>32</v>
      </c>
    </row>
    <row r="382" spans="1:7" ht="24" x14ac:dyDescent="0.25">
      <c r="A382" s="377">
        <v>3210</v>
      </c>
      <c r="B382" s="378" t="s">
        <v>145</v>
      </c>
      <c r="C382" s="379">
        <v>5001015.38</v>
      </c>
      <c r="D382" s="380">
        <v>-5549186.1299999999</v>
      </c>
      <c r="E382" s="380">
        <f>+D382-C382</f>
        <v>-10550201.51</v>
      </c>
      <c r="F382" s="317"/>
      <c r="G382" s="317"/>
    </row>
    <row r="383" spans="1:7" x14ac:dyDescent="0.25">
      <c r="A383" s="381">
        <v>3220</v>
      </c>
      <c r="B383" s="382" t="s">
        <v>146</v>
      </c>
      <c r="C383" s="383">
        <v>1947051693.24</v>
      </c>
      <c r="D383" s="383">
        <v>1940476426.75</v>
      </c>
      <c r="E383" s="383">
        <f>+D383-C383</f>
        <v>-6575266.4900000095</v>
      </c>
      <c r="F383" s="384"/>
      <c r="G383" s="385"/>
    </row>
    <row r="384" spans="1:7" x14ac:dyDescent="0.25">
      <c r="A384" s="381">
        <v>3230</v>
      </c>
      <c r="B384" s="89" t="s">
        <v>147</v>
      </c>
      <c r="C384" s="386">
        <v>0</v>
      </c>
      <c r="D384" s="386">
        <v>0</v>
      </c>
      <c r="E384" s="386">
        <v>0</v>
      </c>
      <c r="F384" s="384"/>
      <c r="G384" s="385"/>
    </row>
    <row r="385" spans="1:7" x14ac:dyDescent="0.25">
      <c r="A385" s="381">
        <v>3231</v>
      </c>
      <c r="B385" s="89" t="s">
        <v>148</v>
      </c>
      <c r="C385" s="386">
        <v>0</v>
      </c>
      <c r="D385" s="386">
        <v>0</v>
      </c>
      <c r="E385" s="386">
        <v>0</v>
      </c>
      <c r="F385" s="384"/>
      <c r="G385" s="385"/>
    </row>
    <row r="386" spans="1:7" x14ac:dyDescent="0.25">
      <c r="A386" s="381">
        <v>3232</v>
      </c>
      <c r="B386" s="89" t="s">
        <v>149</v>
      </c>
      <c r="C386" s="386">
        <v>0</v>
      </c>
      <c r="D386" s="386">
        <v>0</v>
      </c>
      <c r="E386" s="386">
        <v>0</v>
      </c>
      <c r="F386" s="384"/>
      <c r="G386" s="385"/>
    </row>
    <row r="387" spans="1:7" x14ac:dyDescent="0.25">
      <c r="A387" s="381">
        <v>3233</v>
      </c>
      <c r="B387" s="89" t="s">
        <v>150</v>
      </c>
      <c r="C387" s="386">
        <v>0</v>
      </c>
      <c r="D387" s="386">
        <v>0</v>
      </c>
      <c r="E387" s="386">
        <v>0</v>
      </c>
      <c r="F387" s="384"/>
      <c r="G387" s="385"/>
    </row>
    <row r="388" spans="1:7" x14ac:dyDescent="0.25">
      <c r="A388" s="381">
        <v>3239</v>
      </c>
      <c r="B388" s="89" t="s">
        <v>151</v>
      </c>
      <c r="C388" s="386">
        <v>0</v>
      </c>
      <c r="D388" s="386">
        <v>0</v>
      </c>
      <c r="E388" s="386">
        <v>0</v>
      </c>
      <c r="F388" s="384"/>
      <c r="G388" s="385"/>
    </row>
    <row r="389" spans="1:7" x14ac:dyDescent="0.25">
      <c r="A389" s="381">
        <v>3240</v>
      </c>
      <c r="B389" s="89" t="s">
        <v>152</v>
      </c>
      <c r="C389" s="386">
        <v>0</v>
      </c>
      <c r="D389" s="386">
        <v>0</v>
      </c>
      <c r="E389" s="386">
        <v>0</v>
      </c>
      <c r="F389" s="384"/>
      <c r="G389" s="385"/>
    </row>
    <row r="390" spans="1:7" x14ac:dyDescent="0.25">
      <c r="A390" s="381">
        <v>3241</v>
      </c>
      <c r="B390" s="89" t="s">
        <v>153</v>
      </c>
      <c r="C390" s="386">
        <v>0</v>
      </c>
      <c r="D390" s="386">
        <v>0</v>
      </c>
      <c r="E390" s="386">
        <v>0</v>
      </c>
      <c r="F390" s="384"/>
      <c r="G390" s="385"/>
    </row>
    <row r="391" spans="1:7" x14ac:dyDescent="0.25">
      <c r="A391" s="381">
        <v>3242</v>
      </c>
      <c r="B391" s="89" t="s">
        <v>154</v>
      </c>
      <c r="C391" s="386">
        <v>0</v>
      </c>
      <c r="D391" s="386">
        <v>0</v>
      </c>
      <c r="E391" s="386">
        <v>0</v>
      </c>
      <c r="F391" s="384"/>
      <c r="G391" s="385"/>
    </row>
    <row r="392" spans="1:7" x14ac:dyDescent="0.25">
      <c r="A392" s="381">
        <v>3243</v>
      </c>
      <c r="B392" s="89" t="s">
        <v>155</v>
      </c>
      <c r="C392" s="386">
        <v>0</v>
      </c>
      <c r="D392" s="386">
        <v>0</v>
      </c>
      <c r="E392" s="386">
        <v>0</v>
      </c>
      <c r="F392" s="384"/>
      <c r="G392" s="385"/>
    </row>
    <row r="393" spans="1:7" ht="24" x14ac:dyDescent="0.25">
      <c r="A393" s="381">
        <v>3250</v>
      </c>
      <c r="B393" s="89" t="s">
        <v>156</v>
      </c>
      <c r="C393" s="386">
        <v>0</v>
      </c>
      <c r="D393" s="386">
        <v>0</v>
      </c>
      <c r="E393" s="386">
        <v>0</v>
      </c>
      <c r="F393" s="384"/>
      <c r="G393" s="385"/>
    </row>
    <row r="394" spans="1:7" x14ac:dyDescent="0.25">
      <c r="A394" s="381">
        <v>3251</v>
      </c>
      <c r="B394" s="89" t="s">
        <v>157</v>
      </c>
      <c r="C394" s="386">
        <v>0</v>
      </c>
      <c r="D394" s="386">
        <v>0</v>
      </c>
      <c r="E394" s="386">
        <v>0</v>
      </c>
      <c r="F394" s="384"/>
      <c r="G394" s="385"/>
    </row>
    <row r="395" spans="1:7" x14ac:dyDescent="0.25">
      <c r="A395" s="381">
        <v>3252</v>
      </c>
      <c r="B395" s="89" t="s">
        <v>158</v>
      </c>
      <c r="C395" s="386">
        <v>0</v>
      </c>
      <c r="D395" s="386">
        <v>0</v>
      </c>
      <c r="E395" s="386">
        <v>0</v>
      </c>
      <c r="F395" s="384"/>
      <c r="G395" s="385"/>
    </row>
    <row r="396" spans="1:7" x14ac:dyDescent="0.25">
      <c r="A396" s="387"/>
      <c r="B396" s="89"/>
      <c r="C396" s="386"/>
      <c r="D396" s="321"/>
      <c r="E396" s="321"/>
      <c r="F396" s="322"/>
      <c r="G396" s="322"/>
    </row>
    <row r="397" spans="1:7" x14ac:dyDescent="0.25">
      <c r="A397" s="204"/>
      <c r="B397" s="388" t="s">
        <v>0</v>
      </c>
      <c r="C397" s="389">
        <f>SUM(C382:C383)</f>
        <v>1952052708.6200001</v>
      </c>
      <c r="D397" s="389">
        <f t="shared" ref="D397:E397" si="8">SUM(D382:D383)</f>
        <v>1934927240.6199999</v>
      </c>
      <c r="E397" s="389">
        <f t="shared" si="8"/>
        <v>-17125468.000000007</v>
      </c>
      <c r="F397" s="390"/>
      <c r="G397" s="390"/>
    </row>
    <row r="400" spans="1:7" x14ac:dyDescent="0.25">
      <c r="A400" s="6" t="s">
        <v>103</v>
      </c>
      <c r="B400" s="6"/>
      <c r="C400" s="6"/>
      <c r="D400" s="6"/>
      <c r="E400" s="6"/>
      <c r="F400" s="7"/>
      <c r="G400" s="7"/>
    </row>
    <row r="401" spans="1:7" x14ac:dyDescent="0.25">
      <c r="A401" s="147" t="s">
        <v>5</v>
      </c>
      <c r="B401" s="147"/>
      <c r="C401" s="147"/>
      <c r="D401" s="147"/>
      <c r="E401" s="147"/>
      <c r="F401" s="147"/>
      <c r="G401" s="147"/>
    </row>
    <row r="402" spans="1:7" x14ac:dyDescent="0.25">
      <c r="A402" s="147" t="s">
        <v>41</v>
      </c>
      <c r="B402" s="147"/>
      <c r="C402" s="147"/>
      <c r="D402" s="147"/>
      <c r="E402" s="147"/>
      <c r="F402" s="147"/>
      <c r="G402" s="147"/>
    </row>
    <row r="405" spans="1:7" x14ac:dyDescent="0.25">
      <c r="A405" s="148" t="s">
        <v>348</v>
      </c>
      <c r="B405" s="148"/>
      <c r="C405" s="129"/>
      <c r="D405" s="129"/>
    </row>
    <row r="406" spans="1:7" x14ac:dyDescent="0.25">
      <c r="A406" s="21" t="s">
        <v>7</v>
      </c>
      <c r="B406" s="22" t="s">
        <v>2</v>
      </c>
      <c r="C406" s="23">
        <v>2018</v>
      </c>
      <c r="D406" s="23">
        <v>2017</v>
      </c>
    </row>
    <row r="407" spans="1:7" x14ac:dyDescent="0.25">
      <c r="A407" s="391" t="s">
        <v>42</v>
      </c>
      <c r="B407" s="392"/>
      <c r="C407" s="393"/>
      <c r="D407" s="393"/>
    </row>
    <row r="408" spans="1:7" x14ac:dyDescent="0.25">
      <c r="A408" s="394">
        <v>1111</v>
      </c>
      <c r="B408" s="394" t="s">
        <v>48</v>
      </c>
      <c r="C408" s="395">
        <v>0.5</v>
      </c>
      <c r="D408" s="395">
        <v>61570.5</v>
      </c>
    </row>
    <row r="409" spans="1:7" x14ac:dyDescent="0.25">
      <c r="A409" s="394">
        <v>1112</v>
      </c>
      <c r="B409" s="394" t="s">
        <v>118</v>
      </c>
      <c r="C409" s="395">
        <v>4402544.6900000004</v>
      </c>
      <c r="D409" s="395">
        <v>2282262.2599999998</v>
      </c>
    </row>
    <row r="410" spans="1:7" x14ac:dyDescent="0.25">
      <c r="A410" s="396" t="s">
        <v>43</v>
      </c>
      <c r="B410" s="397"/>
      <c r="C410" s="395"/>
      <c r="D410" s="395"/>
    </row>
    <row r="411" spans="1:7" x14ac:dyDescent="0.25">
      <c r="A411" s="394"/>
      <c r="B411" s="394"/>
      <c r="C411" s="395"/>
      <c r="D411" s="395"/>
    </row>
    <row r="412" spans="1:7" x14ac:dyDescent="0.25">
      <c r="A412" s="394"/>
      <c r="B412" s="394"/>
      <c r="C412" s="395"/>
      <c r="D412" s="395"/>
    </row>
    <row r="413" spans="1:7" x14ac:dyDescent="0.25">
      <c r="A413" s="396" t="s">
        <v>44</v>
      </c>
      <c r="B413" s="397"/>
      <c r="C413" s="395">
        <v>0</v>
      </c>
      <c r="D413" s="395">
        <v>0</v>
      </c>
    </row>
    <row r="414" spans="1:7" x14ac:dyDescent="0.25">
      <c r="A414" s="394">
        <v>1121</v>
      </c>
      <c r="B414" s="394" t="s">
        <v>112</v>
      </c>
      <c r="C414" s="398">
        <v>0</v>
      </c>
      <c r="D414" s="395">
        <v>0</v>
      </c>
    </row>
    <row r="415" spans="1:7" x14ac:dyDescent="0.25">
      <c r="A415" s="394"/>
      <c r="B415" s="394"/>
      <c r="C415" s="395"/>
      <c r="D415" s="395"/>
    </row>
    <row r="416" spans="1:7" x14ac:dyDescent="0.25">
      <c r="A416" s="396" t="s">
        <v>45</v>
      </c>
      <c r="B416" s="397"/>
      <c r="C416" s="395">
        <v>0</v>
      </c>
      <c r="D416" s="395">
        <v>0</v>
      </c>
    </row>
    <row r="417" spans="1:5" x14ac:dyDescent="0.25">
      <c r="A417" s="394"/>
      <c r="B417" s="394"/>
      <c r="C417" s="395"/>
      <c r="D417" s="395"/>
    </row>
    <row r="418" spans="1:5" x14ac:dyDescent="0.25">
      <c r="A418" s="399"/>
      <c r="B418" s="394"/>
      <c r="C418" s="395"/>
      <c r="D418" s="400"/>
    </row>
    <row r="419" spans="1:5" x14ac:dyDescent="0.25">
      <c r="A419" s="396" t="s">
        <v>46</v>
      </c>
      <c r="B419" s="397"/>
      <c r="C419" s="395">
        <v>0</v>
      </c>
      <c r="D419" s="395">
        <v>0</v>
      </c>
    </row>
    <row r="420" spans="1:5" x14ac:dyDescent="0.25">
      <c r="A420" s="401"/>
      <c r="B420" s="394"/>
      <c r="C420" s="395"/>
      <c r="D420" s="395"/>
    </row>
    <row r="421" spans="1:5" x14ac:dyDescent="0.25">
      <c r="A421" s="401"/>
      <c r="B421" s="394"/>
      <c r="C421" s="402"/>
      <c r="D421" s="395"/>
    </row>
    <row r="422" spans="1:5" x14ac:dyDescent="0.25">
      <c r="A422" s="403"/>
      <c r="B422" s="24" t="s">
        <v>47</v>
      </c>
      <c r="C422" s="404">
        <f>SUM(C407:C418)</f>
        <v>4402545.1900000004</v>
      </c>
      <c r="D422" s="404">
        <f>SUM(D407:D418)</f>
        <v>2343832.7599999998</v>
      </c>
    </row>
    <row r="428" spans="1:5" x14ac:dyDescent="0.25">
      <c r="A428" s="58" t="s">
        <v>349</v>
      </c>
      <c r="B428" s="59"/>
      <c r="C428" s="59"/>
      <c r="D428" s="59"/>
      <c r="E428" s="59"/>
    </row>
    <row r="429" spans="1:5" x14ac:dyDescent="0.25">
      <c r="A429" s="53" t="s">
        <v>7</v>
      </c>
      <c r="B429" s="53" t="s">
        <v>22</v>
      </c>
      <c r="C429" s="53" t="s">
        <v>353</v>
      </c>
      <c r="D429" s="56" t="s">
        <v>350</v>
      </c>
      <c r="E429" s="56" t="s">
        <v>351</v>
      </c>
    </row>
    <row r="430" spans="1:5" ht="22.5" x14ac:dyDescent="0.25">
      <c r="A430" s="67">
        <v>1230</v>
      </c>
      <c r="B430" s="68" t="s">
        <v>120</v>
      </c>
      <c r="C430" s="69">
        <f>SUM(C431:C434)</f>
        <v>-3499661.7</v>
      </c>
      <c r="D430" s="86"/>
      <c r="E430" s="131"/>
    </row>
    <row r="431" spans="1:5" x14ac:dyDescent="0.25">
      <c r="A431" s="70">
        <v>1233</v>
      </c>
      <c r="B431" s="71" t="s">
        <v>56</v>
      </c>
      <c r="C431" s="130">
        <f>1926538191-1926538191</f>
        <v>0</v>
      </c>
      <c r="D431" s="87"/>
      <c r="E431" s="132"/>
    </row>
    <row r="432" spans="1:5" x14ac:dyDescent="0.25">
      <c r="A432" s="70">
        <v>1234</v>
      </c>
      <c r="B432" s="71" t="s">
        <v>121</v>
      </c>
      <c r="C432" s="72">
        <v>0</v>
      </c>
      <c r="D432" s="87"/>
      <c r="E432" s="132"/>
    </row>
    <row r="433" spans="1:5" x14ac:dyDescent="0.25">
      <c r="A433" s="70">
        <v>1235</v>
      </c>
      <c r="B433" s="73" t="s">
        <v>122</v>
      </c>
      <c r="C433" s="72">
        <f>0-3499661.7</f>
        <v>-3499661.7</v>
      </c>
      <c r="D433" s="87"/>
      <c r="E433" s="132"/>
    </row>
    <row r="434" spans="1:5" x14ac:dyDescent="0.25">
      <c r="A434" s="74">
        <v>1236</v>
      </c>
      <c r="B434" s="75" t="s">
        <v>123</v>
      </c>
      <c r="C434" s="76">
        <v>0</v>
      </c>
      <c r="D434" s="85"/>
      <c r="E434" s="133"/>
    </row>
    <row r="435" spans="1:5" x14ac:dyDescent="0.25">
      <c r="A435" s="77">
        <v>1240</v>
      </c>
      <c r="B435" s="78" t="s">
        <v>124</v>
      </c>
      <c r="C435" s="79">
        <f>SUM(C436:C442)</f>
        <v>10914544.269999996</v>
      </c>
      <c r="D435" s="79"/>
      <c r="E435" s="134"/>
    </row>
    <row r="436" spans="1:5" x14ac:dyDescent="0.25">
      <c r="A436" s="74">
        <v>1241</v>
      </c>
      <c r="B436" s="80" t="s">
        <v>57</v>
      </c>
      <c r="C436" s="81">
        <f>4611635.73-5923759.81</f>
        <v>-1312124.0799999991</v>
      </c>
      <c r="D436" s="85"/>
      <c r="E436" s="135"/>
    </row>
    <row r="437" spans="1:5" x14ac:dyDescent="0.25">
      <c r="A437" s="74">
        <v>1242</v>
      </c>
      <c r="B437" s="80" t="s">
        <v>58</v>
      </c>
      <c r="C437" s="81">
        <f>845556.54-1435589.71</f>
        <v>-590033.16999999993</v>
      </c>
      <c r="D437" s="85"/>
      <c r="E437" s="135"/>
    </row>
    <row r="438" spans="1:5" x14ac:dyDescent="0.25">
      <c r="A438" s="74">
        <v>1243</v>
      </c>
      <c r="B438" s="80" t="s">
        <v>354</v>
      </c>
      <c r="C438" s="81">
        <f>0-3045</f>
        <v>-3045</v>
      </c>
      <c r="D438" s="85"/>
      <c r="E438" s="135"/>
    </row>
    <row r="439" spans="1:5" x14ac:dyDescent="0.25">
      <c r="A439" s="74">
        <v>1244</v>
      </c>
      <c r="B439" s="80" t="s">
        <v>59</v>
      </c>
      <c r="C439" s="81">
        <f>35788060.48-22201662.41</f>
        <v>13586398.069999997</v>
      </c>
      <c r="D439" s="85"/>
      <c r="E439" s="135"/>
    </row>
    <row r="440" spans="1:5" x14ac:dyDescent="0.25">
      <c r="A440" s="74">
        <v>1245</v>
      </c>
      <c r="B440" s="80" t="s">
        <v>60</v>
      </c>
      <c r="C440" s="81">
        <f>1000000-1250000</f>
        <v>-250000</v>
      </c>
      <c r="D440" s="85"/>
      <c r="E440" s="135"/>
    </row>
    <row r="441" spans="1:5" x14ac:dyDescent="0.25">
      <c r="A441" s="74">
        <v>1246</v>
      </c>
      <c r="B441" s="80" t="s">
        <v>61</v>
      </c>
      <c r="C441" s="81">
        <f>4793633.11-5455284.82</f>
        <v>-661651.71</v>
      </c>
      <c r="D441" s="85"/>
      <c r="E441" s="135"/>
    </row>
    <row r="442" spans="1:5" x14ac:dyDescent="0.25">
      <c r="A442" s="82">
        <v>1247</v>
      </c>
      <c r="B442" s="83" t="s">
        <v>62</v>
      </c>
      <c r="C442" s="84">
        <f>2465004.8-2320004.64</f>
        <v>145000.15999999968</v>
      </c>
      <c r="D442" s="137"/>
      <c r="E442" s="136"/>
    </row>
    <row r="445" spans="1:5" x14ac:dyDescent="0.25">
      <c r="A445" s="58" t="s">
        <v>352</v>
      </c>
      <c r="B445" s="59"/>
      <c r="C445" s="59"/>
      <c r="D445" s="59"/>
      <c r="E445" s="145"/>
    </row>
    <row r="446" spans="1:5" x14ac:dyDescent="0.25">
      <c r="A446" s="53" t="s">
        <v>7</v>
      </c>
      <c r="B446" s="53" t="s">
        <v>22</v>
      </c>
      <c r="C446" s="53">
        <v>2018</v>
      </c>
      <c r="D446" s="56">
        <v>2017</v>
      </c>
      <c r="E446" s="146"/>
    </row>
    <row r="447" spans="1:5" x14ac:dyDescent="0.25">
      <c r="A447" s="67"/>
      <c r="B447" s="68"/>
      <c r="C447" s="69"/>
      <c r="D447" s="131"/>
      <c r="E447" s="139"/>
    </row>
    <row r="448" spans="1:5" x14ac:dyDescent="0.25">
      <c r="A448" s="47">
        <v>5500</v>
      </c>
      <c r="B448" s="48" t="s">
        <v>277</v>
      </c>
      <c r="C448" s="125">
        <f>+C449</f>
        <v>9091869.7100000009</v>
      </c>
      <c r="D448" s="125">
        <f>+D449</f>
        <v>186826.23999999999</v>
      </c>
      <c r="E448" s="140"/>
    </row>
    <row r="449" spans="1:6" ht="24.75" x14ac:dyDescent="0.25">
      <c r="A449" s="47">
        <v>5510</v>
      </c>
      <c r="B449" s="48" t="s">
        <v>278</v>
      </c>
      <c r="C449" s="125">
        <f>SUM(C450:C452)</f>
        <v>9091869.7100000009</v>
      </c>
      <c r="D449" s="125">
        <f>SUM(D450:D452)</f>
        <v>186826.23999999999</v>
      </c>
      <c r="E449" s="140"/>
    </row>
    <row r="450" spans="1:6" x14ac:dyDescent="0.25">
      <c r="A450" s="128">
        <v>5515</v>
      </c>
      <c r="B450" s="48" t="s">
        <v>99</v>
      </c>
      <c r="C450" s="125">
        <v>5598319.8200000003</v>
      </c>
      <c r="D450" s="132">
        <v>0</v>
      </c>
      <c r="E450" s="140"/>
    </row>
    <row r="451" spans="1:6" x14ac:dyDescent="0.25">
      <c r="A451" s="47">
        <v>5517</v>
      </c>
      <c r="B451" s="48" t="s">
        <v>100</v>
      </c>
      <c r="C451" s="125">
        <v>134553.57</v>
      </c>
      <c r="D451" s="133">
        <v>0</v>
      </c>
      <c r="E451" s="141"/>
    </row>
    <row r="452" spans="1:6" ht="24.75" x14ac:dyDescent="0.25">
      <c r="A452" s="47">
        <v>5518</v>
      </c>
      <c r="B452" s="48" t="s">
        <v>101</v>
      </c>
      <c r="C452" s="125">
        <v>3358996.32</v>
      </c>
      <c r="D452" s="135">
        <v>186826.23999999999</v>
      </c>
      <c r="E452" s="142"/>
    </row>
    <row r="453" spans="1:6" x14ac:dyDescent="0.25">
      <c r="A453" s="47">
        <v>5600</v>
      </c>
      <c r="B453" s="48" t="s">
        <v>279</v>
      </c>
      <c r="C453" s="127">
        <f>+C454</f>
        <v>114520802.12</v>
      </c>
      <c r="D453" s="127">
        <f>+D454</f>
        <v>79263610.049999997</v>
      </c>
      <c r="E453" s="143"/>
    </row>
    <row r="454" spans="1:6" x14ac:dyDescent="0.25">
      <c r="A454" s="47">
        <v>5610</v>
      </c>
      <c r="B454" s="48" t="s">
        <v>280</v>
      </c>
      <c r="C454" s="126">
        <f>+C455</f>
        <v>114520802.12</v>
      </c>
      <c r="D454" s="126">
        <f>+D455</f>
        <v>79263610.049999997</v>
      </c>
      <c r="E454" s="143"/>
    </row>
    <row r="455" spans="1:6" x14ac:dyDescent="0.25">
      <c r="A455" s="47">
        <v>5611</v>
      </c>
      <c r="B455" s="48" t="s">
        <v>102</v>
      </c>
      <c r="C455" s="125">
        <v>114520802.12</v>
      </c>
      <c r="D455" s="133">
        <v>79263610.049999997</v>
      </c>
      <c r="E455" s="143"/>
    </row>
    <row r="456" spans="1:6" x14ac:dyDescent="0.25">
      <c r="A456" s="82"/>
      <c r="B456" s="83"/>
      <c r="C456" s="84"/>
      <c r="D456" s="138"/>
      <c r="E456" s="144"/>
    </row>
    <row r="460" spans="1:6" ht="15" customHeight="1" x14ac:dyDescent="0.25">
      <c r="A460" s="412" t="s">
        <v>355</v>
      </c>
      <c r="B460" s="412"/>
      <c r="C460" s="412"/>
      <c r="D460" s="412"/>
      <c r="E460" s="412"/>
      <c r="F460" s="412"/>
    </row>
    <row r="461" spans="1:6" x14ac:dyDescent="0.25">
      <c r="A461" s="405"/>
      <c r="B461" s="405"/>
      <c r="C461" s="405"/>
      <c r="D461" s="405"/>
      <c r="E461" s="405"/>
    </row>
  </sheetData>
  <protectedRanges>
    <protectedRange sqref="B5:D5 B8:E12" name="Rango1_1"/>
    <protectedRange sqref="B32:G32 B25:D31 B130:G130 B124:D129 B123:H123" name="Rango1_1_2"/>
    <protectedRange sqref="B51:D52" name="Rango1_1_1"/>
    <protectedRange sqref="B56:D57" name="Rango1_1_3"/>
    <protectedRange sqref="D80:F80 B80 B81:G81 C82:E91" name="Rango1"/>
    <protectedRange sqref="B102:D102 C103:D103 C101:D101 B104:D104" name="Rango1_2"/>
    <protectedRange sqref="B103" name="Rango1_2_1"/>
    <protectedRange sqref="B101" name="Rango1_3"/>
    <protectedRange sqref="C138:D138 B140:D148" name="Rango1_1_4"/>
    <protectedRange sqref="F140" name="Rango1_1_1_1"/>
    <protectedRange sqref="B151:E156" name="Rango1_1_5"/>
    <protectedRange sqref="B171:C199" name="Rango1_1_6"/>
    <protectedRange sqref="B208:C215" name="Rango1_1_1_2"/>
    <protectedRange sqref="B200:C207" name="Rango1_1_2_1"/>
    <protectedRange sqref="B216:C228" name="Rango1_1_3_1"/>
    <protectedRange sqref="B232:C232 B233:B252 C233:C253" name="Rango1_1_3_2"/>
    <protectedRange sqref="B260:C350 B448:C455 D448:D449 D453:D454" name="Rango1_1_7"/>
    <protectedRange sqref="B360:D362 B363:E363" name="Rango1_1_8"/>
    <protectedRange sqref="B382:D382 B397:E397" name="Rango1_1_9"/>
    <protectedRange sqref="B383:D396" name="Rango1_1_1_3"/>
    <protectedRange sqref="C407:D407 C410:D410 C413:D413 C416:D416 C419:D419 B408:D409 B411:D412 B414:D415 B417:D418 B420:D422" name="Rango1_1_10"/>
    <protectedRange sqref="A418:A421" name="Rango1_4"/>
  </protectedRanges>
  <dataConsolidate/>
  <mergeCells count="2">
    <mergeCell ref="A460:F460"/>
    <mergeCell ref="H23:H24"/>
  </mergeCells>
  <dataValidations disablePrompts="1" count="1">
    <dataValidation allowBlank="1" showErrorMessage="1" sqref="J7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ProPresupuesto</cp:lastModifiedBy>
  <cp:lastPrinted>2019-05-30T15:45:07Z</cp:lastPrinted>
  <dcterms:created xsi:type="dcterms:W3CDTF">2019-01-30T22:22:48Z</dcterms:created>
  <dcterms:modified xsi:type="dcterms:W3CDTF">2019-05-30T15:45:19Z</dcterms:modified>
</cp:coreProperties>
</file>